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ПЭО\1ПАО ВМЭС\ТАРИФЫ\ТПП_2024\"/>
    </mc:Choice>
  </mc:AlternateContent>
  <bookViews>
    <workbookView xWindow="0" yWindow="0" windowWidth="28800" windowHeight="12300" tabRatio="561"/>
  </bookViews>
  <sheets>
    <sheet name="Приложение 1 " sheetId="1" r:id="rId1"/>
    <sheet name="Приложение 2" sheetId="2" r:id="rId2"/>
    <sheet name="Приложение 3" sheetId="3" r:id="rId3"/>
  </sheets>
  <definedNames>
    <definedName name="_xlnm._FilterDatabase" localSheetId="0" hidden="1">'Приложение 1 '!$A$358:$CM$358</definedName>
    <definedName name="_xlnm.Print_Titles" localSheetId="0">'Приложение 1 '!$549:$552</definedName>
    <definedName name="_xlnm.Print_Area" localSheetId="0">'Приложение 1 '!$A$1:$P$742</definedName>
    <definedName name="_xlnm.Print_Area" localSheetId="1">'Приложение 2'!$A$1:$O$17</definedName>
    <definedName name="_xlnm.Print_Area" localSheetId="2">'Приложение 3'!$A$1:$F$45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0" i="3" l="1"/>
  <c r="E30" i="3"/>
  <c r="D30" i="3"/>
  <c r="D27" i="3" s="1"/>
  <c r="F27" i="3"/>
  <c r="E27" i="3"/>
  <c r="F21" i="3"/>
  <c r="F16" i="3" s="1"/>
  <c r="F13" i="3" s="1"/>
  <c r="E21" i="3"/>
  <c r="E16" i="3" s="1"/>
  <c r="E13" i="3" s="1"/>
  <c r="D16" i="3"/>
  <c r="D13" i="3" s="1"/>
  <c r="H7" i="2"/>
  <c r="L7" i="2" s="1"/>
  <c r="E8" i="3" l="1"/>
  <c r="F8" i="3"/>
  <c r="D8" i="3"/>
  <c r="M602" i="1" l="1"/>
  <c r="P577" i="1" l="1"/>
  <c r="P580" i="1"/>
  <c r="I577" i="1"/>
  <c r="J577" i="1"/>
  <c r="K577" i="1"/>
  <c r="L577" i="1"/>
  <c r="M577" i="1"/>
  <c r="N577" i="1"/>
  <c r="O577" i="1"/>
  <c r="H577" i="1"/>
  <c r="L112" i="1" l="1"/>
  <c r="I617" i="1" l="1"/>
  <c r="J617" i="1"/>
  <c r="K617" i="1"/>
  <c r="L617" i="1"/>
  <c r="M617" i="1"/>
  <c r="N617" i="1"/>
  <c r="O617" i="1"/>
  <c r="P617" i="1"/>
  <c r="H617" i="1"/>
  <c r="I601" i="1"/>
  <c r="J601" i="1"/>
  <c r="K601" i="1"/>
  <c r="L601" i="1"/>
  <c r="M601" i="1"/>
  <c r="N601" i="1"/>
  <c r="O601" i="1"/>
  <c r="P601" i="1"/>
  <c r="H601" i="1"/>
  <c r="I536" i="1" l="1"/>
  <c r="J536" i="1"/>
  <c r="K536" i="1"/>
  <c r="L536" i="1"/>
  <c r="M536" i="1"/>
  <c r="N536" i="1"/>
  <c r="O536" i="1"/>
  <c r="P536" i="1"/>
  <c r="H536" i="1"/>
  <c r="I533" i="1"/>
  <c r="J533" i="1"/>
  <c r="K533" i="1"/>
  <c r="L533" i="1"/>
  <c r="M533" i="1"/>
  <c r="N533" i="1"/>
  <c r="O533" i="1"/>
  <c r="P533" i="1"/>
  <c r="H533" i="1"/>
  <c r="I450" i="1"/>
  <c r="J450" i="1"/>
  <c r="K450" i="1"/>
  <c r="L450" i="1"/>
  <c r="M450" i="1"/>
  <c r="N450" i="1"/>
  <c r="O450" i="1"/>
  <c r="P450" i="1"/>
  <c r="H450" i="1"/>
  <c r="I425" i="1"/>
  <c r="J425" i="1"/>
  <c r="K425" i="1"/>
  <c r="L425" i="1"/>
  <c r="M425" i="1"/>
  <c r="N425" i="1"/>
  <c r="O425" i="1"/>
  <c r="P425" i="1"/>
  <c r="H425" i="1"/>
  <c r="P419" i="1" l="1"/>
  <c r="I419" i="1"/>
  <c r="J419" i="1"/>
  <c r="K419" i="1"/>
  <c r="L419" i="1"/>
  <c r="M419" i="1"/>
  <c r="N419" i="1"/>
  <c r="O419" i="1"/>
  <c r="H419" i="1"/>
  <c r="I402" i="1"/>
  <c r="J402" i="1"/>
  <c r="K402" i="1"/>
  <c r="L402" i="1"/>
  <c r="M402" i="1"/>
  <c r="N402" i="1"/>
  <c r="O402" i="1"/>
  <c r="P402" i="1"/>
  <c r="H402" i="1"/>
  <c r="P392" i="1"/>
  <c r="I392" i="1"/>
  <c r="J392" i="1"/>
  <c r="K392" i="1"/>
  <c r="L392" i="1"/>
  <c r="M392" i="1"/>
  <c r="N392" i="1"/>
  <c r="O392" i="1"/>
  <c r="H392" i="1"/>
  <c r="I382" i="1"/>
  <c r="J382" i="1"/>
  <c r="K382" i="1"/>
  <c r="L382" i="1"/>
  <c r="M382" i="1"/>
  <c r="N382" i="1"/>
  <c r="O382" i="1"/>
  <c r="P382" i="1"/>
  <c r="H382" i="1"/>
  <c r="H358" i="1"/>
  <c r="K356" i="1"/>
  <c r="H356" i="1"/>
  <c r="H346" i="1"/>
  <c r="M356" i="1"/>
  <c r="N356" i="1"/>
  <c r="O356" i="1"/>
  <c r="P356" i="1"/>
  <c r="I356" i="1"/>
  <c r="J356" i="1"/>
  <c r="L356" i="1"/>
  <c r="O580" i="1" l="1"/>
  <c r="M580" i="1"/>
  <c r="L580" i="1"/>
  <c r="K580" i="1"/>
  <c r="J580" i="1"/>
  <c r="I580" i="1"/>
  <c r="H580" i="1"/>
  <c r="P609" i="1"/>
  <c r="M609" i="1"/>
  <c r="H609" i="1"/>
  <c r="P613" i="1"/>
  <c r="O613" i="1"/>
  <c r="N613" i="1"/>
  <c r="M613" i="1"/>
  <c r="L613" i="1"/>
  <c r="K613" i="1"/>
  <c r="J613" i="1"/>
  <c r="I613" i="1"/>
  <c r="H613" i="1"/>
  <c r="N589" i="1" l="1"/>
  <c r="N587" i="1"/>
  <c r="N580" i="1" l="1"/>
  <c r="O512" i="1" l="1"/>
  <c r="P512" i="1"/>
  <c r="N512" i="1"/>
  <c r="M512" i="1"/>
  <c r="L512" i="1"/>
  <c r="K512" i="1"/>
  <c r="J512" i="1"/>
  <c r="I512" i="1"/>
  <c r="H512" i="1"/>
  <c r="P511" i="1"/>
  <c r="O511" i="1"/>
  <c r="N511" i="1"/>
  <c r="M511" i="1"/>
  <c r="L511" i="1"/>
  <c r="K511" i="1"/>
  <c r="J511" i="1"/>
  <c r="I511" i="1"/>
  <c r="H511" i="1"/>
  <c r="H487" i="1"/>
  <c r="P487" i="1" l="1"/>
  <c r="O487" i="1"/>
  <c r="N487" i="1"/>
  <c r="M487" i="1"/>
  <c r="L487" i="1"/>
  <c r="K487" i="1"/>
  <c r="J487" i="1"/>
  <c r="I487" i="1"/>
  <c r="I486" i="1"/>
  <c r="P486" i="1"/>
  <c r="O486" i="1"/>
  <c r="N486" i="1"/>
  <c r="M486" i="1"/>
  <c r="L486" i="1"/>
  <c r="K486" i="1"/>
  <c r="J486" i="1"/>
  <c r="H486" i="1"/>
  <c r="P453" i="1"/>
  <c r="O453" i="1"/>
  <c r="N453" i="1"/>
  <c r="P452" i="1"/>
  <c r="O452" i="1"/>
  <c r="N452" i="1"/>
  <c r="M453" i="1"/>
  <c r="L453" i="1"/>
  <c r="K453" i="1"/>
  <c r="M452" i="1"/>
  <c r="L452" i="1"/>
  <c r="K452" i="1"/>
  <c r="J453" i="1"/>
  <c r="I453" i="1"/>
  <c r="H453" i="1"/>
  <c r="J452" i="1"/>
  <c r="I452" i="1"/>
  <c r="H452" i="1"/>
  <c r="J421" i="1"/>
  <c r="I421" i="1"/>
  <c r="N386" i="1"/>
  <c r="P386" i="1"/>
  <c r="O386" i="1"/>
  <c r="M386" i="1"/>
  <c r="L386" i="1"/>
  <c r="K386" i="1"/>
  <c r="J386" i="1"/>
  <c r="I386" i="1"/>
  <c r="H386" i="1"/>
  <c r="H421" i="1"/>
  <c r="P603" i="1" l="1"/>
  <c r="O603" i="1"/>
  <c r="N603" i="1"/>
  <c r="M603" i="1"/>
  <c r="L603" i="1"/>
  <c r="K603" i="1"/>
  <c r="J603" i="1"/>
  <c r="I603" i="1"/>
  <c r="H603" i="1"/>
  <c r="O609" i="1"/>
  <c r="N609" i="1"/>
  <c r="L609" i="1"/>
  <c r="K609" i="1"/>
  <c r="J609" i="1"/>
  <c r="I609" i="1"/>
  <c r="P607" i="1"/>
  <c r="O607" i="1"/>
  <c r="N607" i="1"/>
  <c r="M607" i="1"/>
  <c r="L607" i="1"/>
  <c r="K607" i="1"/>
  <c r="J607" i="1"/>
  <c r="I607" i="1"/>
  <c r="H607" i="1"/>
  <c r="H553" i="1"/>
  <c r="I553" i="1"/>
  <c r="J553" i="1"/>
  <c r="K553" i="1"/>
  <c r="L553" i="1"/>
  <c r="M553" i="1"/>
  <c r="N553" i="1"/>
  <c r="O553" i="1"/>
  <c r="P553" i="1"/>
  <c r="P421" i="1"/>
  <c r="M421" i="1"/>
  <c r="H625" i="1" l="1"/>
  <c r="I625" i="1"/>
  <c r="J625" i="1"/>
  <c r="K625" i="1"/>
  <c r="L625" i="1"/>
  <c r="M625" i="1"/>
  <c r="N625" i="1"/>
  <c r="O625" i="1"/>
  <c r="P625" i="1"/>
  <c r="H628" i="1"/>
  <c r="I628" i="1"/>
  <c r="J628" i="1"/>
  <c r="K628" i="1"/>
  <c r="L628" i="1"/>
  <c r="M628" i="1"/>
  <c r="N628" i="1"/>
  <c r="O628" i="1"/>
  <c r="P628" i="1"/>
  <c r="H631" i="1"/>
  <c r="I631" i="1"/>
  <c r="J631" i="1"/>
  <c r="K631" i="1"/>
  <c r="L631" i="1"/>
  <c r="M631" i="1"/>
  <c r="N631" i="1"/>
  <c r="O631" i="1"/>
  <c r="P631" i="1"/>
  <c r="H634" i="1"/>
  <c r="I634" i="1"/>
  <c r="J634" i="1"/>
  <c r="K634" i="1"/>
  <c r="L634" i="1"/>
  <c r="M634" i="1"/>
  <c r="N634" i="1"/>
  <c r="O634" i="1"/>
  <c r="P634" i="1"/>
  <c r="H637" i="1"/>
  <c r="I637" i="1"/>
  <c r="J637" i="1"/>
  <c r="K637" i="1"/>
  <c r="L637" i="1"/>
  <c r="M637" i="1"/>
  <c r="N637" i="1"/>
  <c r="O637" i="1"/>
  <c r="P637" i="1"/>
  <c r="H640" i="1"/>
  <c r="I640" i="1"/>
  <c r="J640" i="1"/>
  <c r="K640" i="1"/>
  <c r="L640" i="1"/>
  <c r="M640" i="1"/>
  <c r="N640" i="1"/>
  <c r="O640" i="1"/>
  <c r="P640" i="1"/>
  <c r="H645" i="1"/>
  <c r="I645" i="1"/>
  <c r="J645" i="1"/>
  <c r="K645" i="1"/>
  <c r="L645" i="1"/>
  <c r="M645" i="1"/>
  <c r="N645" i="1"/>
  <c r="O645" i="1"/>
  <c r="P645" i="1"/>
  <c r="H648" i="1"/>
  <c r="I648" i="1"/>
  <c r="J648" i="1"/>
  <c r="K648" i="1"/>
  <c r="L648" i="1"/>
  <c r="M648" i="1"/>
  <c r="N648" i="1"/>
  <c r="O648" i="1"/>
  <c r="P648" i="1"/>
  <c r="H651" i="1"/>
  <c r="I651" i="1"/>
  <c r="J651" i="1"/>
  <c r="K651" i="1"/>
  <c r="L651" i="1"/>
  <c r="M651" i="1"/>
  <c r="N651" i="1"/>
  <c r="O651" i="1"/>
  <c r="P651" i="1"/>
  <c r="H654" i="1"/>
  <c r="I654" i="1"/>
  <c r="J654" i="1"/>
  <c r="K654" i="1"/>
  <c r="L654" i="1"/>
  <c r="M654" i="1"/>
  <c r="N654" i="1"/>
  <c r="O654" i="1"/>
  <c r="P654" i="1"/>
  <c r="H657" i="1"/>
  <c r="I657" i="1"/>
  <c r="J657" i="1"/>
  <c r="K657" i="1"/>
  <c r="L657" i="1"/>
  <c r="M657" i="1"/>
  <c r="N657" i="1"/>
  <c r="O657" i="1"/>
  <c r="P657" i="1"/>
  <c r="H662" i="1"/>
  <c r="H660" i="1" s="1"/>
  <c r="I662" i="1"/>
  <c r="I660" i="1" s="1"/>
  <c r="J662" i="1"/>
  <c r="J660" i="1" s="1"/>
  <c r="K662" i="1"/>
  <c r="K660" i="1" s="1"/>
  <c r="L662" i="1"/>
  <c r="L660" i="1" s="1"/>
  <c r="M662" i="1"/>
  <c r="M660" i="1" s="1"/>
  <c r="N662" i="1"/>
  <c r="N660" i="1" s="1"/>
  <c r="O662" i="1"/>
  <c r="P662" i="1"/>
  <c r="P660" i="1" s="1"/>
  <c r="H665" i="1"/>
  <c r="I665" i="1"/>
  <c r="J665" i="1"/>
  <c r="K665" i="1"/>
  <c r="L665" i="1"/>
  <c r="M665" i="1"/>
  <c r="N665" i="1"/>
  <c r="O665" i="1"/>
  <c r="P665" i="1"/>
  <c r="H668" i="1"/>
  <c r="I668" i="1"/>
  <c r="J668" i="1"/>
  <c r="K668" i="1"/>
  <c r="L668" i="1"/>
  <c r="M668" i="1"/>
  <c r="N668" i="1"/>
  <c r="O668" i="1"/>
  <c r="P668" i="1"/>
  <c r="H671" i="1"/>
  <c r="I671" i="1"/>
  <c r="J671" i="1"/>
  <c r="K671" i="1"/>
  <c r="L671" i="1"/>
  <c r="M671" i="1"/>
  <c r="N671" i="1"/>
  <c r="O671" i="1"/>
  <c r="P671" i="1"/>
  <c r="H674" i="1"/>
  <c r="I674" i="1"/>
  <c r="J674" i="1"/>
  <c r="K674" i="1"/>
  <c r="L674" i="1"/>
  <c r="M674" i="1"/>
  <c r="N674" i="1"/>
  <c r="O674" i="1"/>
  <c r="P674" i="1"/>
  <c r="H679" i="1"/>
  <c r="H677" i="1" s="1"/>
  <c r="I679" i="1"/>
  <c r="I677" i="1" s="1"/>
  <c r="J679" i="1"/>
  <c r="J677" i="1" s="1"/>
  <c r="K679" i="1"/>
  <c r="K677" i="1" s="1"/>
  <c r="L679" i="1"/>
  <c r="L677" i="1" s="1"/>
  <c r="M679" i="1"/>
  <c r="M677" i="1" s="1"/>
  <c r="N679" i="1"/>
  <c r="N677" i="1" s="1"/>
  <c r="O679" i="1"/>
  <c r="O677" i="1" s="1"/>
  <c r="P679" i="1"/>
  <c r="P677" i="1" s="1"/>
  <c r="H682" i="1"/>
  <c r="I682" i="1"/>
  <c r="J682" i="1"/>
  <c r="K682" i="1"/>
  <c r="L682" i="1"/>
  <c r="M682" i="1"/>
  <c r="N682" i="1"/>
  <c r="O682" i="1"/>
  <c r="P682" i="1"/>
  <c r="H685" i="1"/>
  <c r="I685" i="1"/>
  <c r="J685" i="1"/>
  <c r="K685" i="1"/>
  <c r="L685" i="1"/>
  <c r="M685" i="1"/>
  <c r="N685" i="1"/>
  <c r="O685" i="1"/>
  <c r="P685" i="1"/>
  <c r="O660" i="1" l="1"/>
  <c r="H433" i="1"/>
  <c r="O421" i="1"/>
  <c r="N421" i="1"/>
  <c r="L421" i="1"/>
  <c r="K421" i="1"/>
  <c r="I358" i="1" l="1"/>
  <c r="J358" i="1"/>
  <c r="I112" i="1" l="1"/>
  <c r="J179" i="1"/>
  <c r="I179" i="1"/>
  <c r="H179" i="1"/>
  <c r="H17" i="1"/>
  <c r="H555" i="1" l="1"/>
  <c r="H558" i="1"/>
  <c r="H568" i="1"/>
  <c r="H592" i="1"/>
  <c r="H594" i="1"/>
  <c r="H597" i="1"/>
  <c r="H435" i="1"/>
  <c r="H437" i="1"/>
  <c r="H440" i="1"/>
  <c r="H500" i="1"/>
  <c r="H502" i="1"/>
  <c r="H504" i="1"/>
  <c r="P741" i="1" l="1"/>
  <c r="O741" i="1"/>
  <c r="N741" i="1"/>
  <c r="M741" i="1"/>
  <c r="L741" i="1"/>
  <c r="K741" i="1"/>
  <c r="J741" i="1"/>
  <c r="I741" i="1"/>
  <c r="H741" i="1"/>
  <c r="P738" i="1"/>
  <c r="O738" i="1"/>
  <c r="N738" i="1"/>
  <c r="M738" i="1"/>
  <c r="L738" i="1"/>
  <c r="K738" i="1"/>
  <c r="J738" i="1"/>
  <c r="I738" i="1"/>
  <c r="H738" i="1"/>
  <c r="P735" i="1"/>
  <c r="O735" i="1"/>
  <c r="N735" i="1"/>
  <c r="M735" i="1"/>
  <c r="L735" i="1"/>
  <c r="K735" i="1"/>
  <c r="J735" i="1"/>
  <c r="I735" i="1"/>
  <c r="H735" i="1"/>
  <c r="P730" i="1"/>
  <c r="O730" i="1"/>
  <c r="N730" i="1"/>
  <c r="M730" i="1"/>
  <c r="L730" i="1"/>
  <c r="K730" i="1"/>
  <c r="J730" i="1"/>
  <c r="I730" i="1"/>
  <c r="H730" i="1"/>
  <c r="P727" i="1"/>
  <c r="O727" i="1"/>
  <c r="N727" i="1"/>
  <c r="M727" i="1"/>
  <c r="L727" i="1"/>
  <c r="K727" i="1"/>
  <c r="J727" i="1"/>
  <c r="I727" i="1"/>
  <c r="H727" i="1"/>
  <c r="P724" i="1"/>
  <c r="O724" i="1"/>
  <c r="N724" i="1"/>
  <c r="M724" i="1"/>
  <c r="L724" i="1"/>
  <c r="K724" i="1"/>
  <c r="J724" i="1"/>
  <c r="I724" i="1"/>
  <c r="H724" i="1"/>
  <c r="P721" i="1"/>
  <c r="P720" i="1" s="1"/>
  <c r="O721" i="1"/>
  <c r="O720" i="1" s="1"/>
  <c r="N721" i="1"/>
  <c r="N720" i="1" s="1"/>
  <c r="M721" i="1"/>
  <c r="M720" i="1" s="1"/>
  <c r="L721" i="1"/>
  <c r="L720" i="1" s="1"/>
  <c r="K721" i="1"/>
  <c r="K720" i="1" s="1"/>
  <c r="J721" i="1"/>
  <c r="J720" i="1" s="1"/>
  <c r="I721" i="1"/>
  <c r="I720" i="1" s="1"/>
  <c r="H721" i="1"/>
  <c r="H720" i="1" s="1"/>
  <c r="P716" i="1"/>
  <c r="O716" i="1"/>
  <c r="N716" i="1"/>
  <c r="M716" i="1"/>
  <c r="L716" i="1"/>
  <c r="K716" i="1"/>
  <c r="J716" i="1"/>
  <c r="I716" i="1"/>
  <c r="H716" i="1"/>
  <c r="P713" i="1"/>
  <c r="O713" i="1"/>
  <c r="N713" i="1"/>
  <c r="M713" i="1"/>
  <c r="L713" i="1"/>
  <c r="K713" i="1"/>
  <c r="J713" i="1"/>
  <c r="I713" i="1"/>
  <c r="H713" i="1"/>
  <c r="P710" i="1"/>
  <c r="O710" i="1"/>
  <c r="N710" i="1"/>
  <c r="M710" i="1"/>
  <c r="L710" i="1"/>
  <c r="K710" i="1"/>
  <c r="J710" i="1"/>
  <c r="I710" i="1"/>
  <c r="H710" i="1"/>
  <c r="P707" i="1"/>
  <c r="P705" i="1" s="1"/>
  <c r="O707" i="1"/>
  <c r="O705" i="1" s="1"/>
  <c r="N707" i="1"/>
  <c r="N705" i="1" s="1"/>
  <c r="M707" i="1"/>
  <c r="M705" i="1" s="1"/>
  <c r="L707" i="1"/>
  <c r="L705" i="1" s="1"/>
  <c r="K707" i="1"/>
  <c r="K705" i="1" s="1"/>
  <c r="J707" i="1"/>
  <c r="J705" i="1" s="1"/>
  <c r="I707" i="1"/>
  <c r="I705" i="1" s="1"/>
  <c r="H707" i="1"/>
  <c r="H705" i="1" s="1"/>
  <c r="P702" i="1"/>
  <c r="O702" i="1"/>
  <c r="N702" i="1"/>
  <c r="M702" i="1"/>
  <c r="L702" i="1"/>
  <c r="K702" i="1"/>
  <c r="J702" i="1"/>
  <c r="I702" i="1"/>
  <c r="H702" i="1"/>
  <c r="P699" i="1"/>
  <c r="O699" i="1"/>
  <c r="N699" i="1"/>
  <c r="M699" i="1"/>
  <c r="L699" i="1"/>
  <c r="K699" i="1"/>
  <c r="J699" i="1"/>
  <c r="I699" i="1"/>
  <c r="H699" i="1"/>
  <c r="P696" i="1"/>
  <c r="O696" i="1"/>
  <c r="N696" i="1"/>
  <c r="M696" i="1"/>
  <c r="L696" i="1"/>
  <c r="K696" i="1"/>
  <c r="J696" i="1"/>
  <c r="I696" i="1"/>
  <c r="H696" i="1"/>
  <c r="P693" i="1"/>
  <c r="O693" i="1"/>
  <c r="N693" i="1"/>
  <c r="M693" i="1"/>
  <c r="L693" i="1"/>
  <c r="K693" i="1"/>
  <c r="J693" i="1"/>
  <c r="I693" i="1"/>
  <c r="H693" i="1"/>
  <c r="P688" i="1"/>
  <c r="O688" i="1"/>
  <c r="N688" i="1"/>
  <c r="M688" i="1"/>
  <c r="L688" i="1"/>
  <c r="K688" i="1"/>
  <c r="J688" i="1"/>
  <c r="I688" i="1"/>
  <c r="H688" i="1"/>
  <c r="J623" i="1"/>
  <c r="P597" i="1"/>
  <c r="O597" i="1"/>
  <c r="N597" i="1"/>
  <c r="M597" i="1"/>
  <c r="L597" i="1"/>
  <c r="K597" i="1"/>
  <c r="J597" i="1"/>
  <c r="I597" i="1"/>
  <c r="P594" i="1"/>
  <c r="O594" i="1"/>
  <c r="N594" i="1"/>
  <c r="M594" i="1"/>
  <c r="L594" i="1"/>
  <c r="K594" i="1"/>
  <c r="J594" i="1"/>
  <c r="I594" i="1"/>
  <c r="P592" i="1"/>
  <c r="O592" i="1"/>
  <c r="N592" i="1"/>
  <c r="M592" i="1"/>
  <c r="L592" i="1"/>
  <c r="K592" i="1"/>
  <c r="J592" i="1"/>
  <c r="I592" i="1"/>
  <c r="P568" i="1"/>
  <c r="O568" i="1"/>
  <c r="N568" i="1"/>
  <c r="M568" i="1"/>
  <c r="L568" i="1"/>
  <c r="K568" i="1"/>
  <c r="J568" i="1"/>
  <c r="I568" i="1"/>
  <c r="P558" i="1"/>
  <c r="O558" i="1"/>
  <c r="N558" i="1"/>
  <c r="M558" i="1"/>
  <c r="L558" i="1"/>
  <c r="K558" i="1"/>
  <c r="J558" i="1"/>
  <c r="I558" i="1"/>
  <c r="P555" i="1"/>
  <c r="O555" i="1"/>
  <c r="N555" i="1"/>
  <c r="M555" i="1"/>
  <c r="L555" i="1"/>
  <c r="K555" i="1"/>
  <c r="J555" i="1"/>
  <c r="I555" i="1"/>
  <c r="J551" i="1"/>
  <c r="P551" i="1" s="1"/>
  <c r="I551" i="1"/>
  <c r="L551" i="1" s="1"/>
  <c r="H551" i="1"/>
  <c r="N551" i="1" s="1"/>
  <c r="P545" i="1"/>
  <c r="O545" i="1"/>
  <c r="N545" i="1"/>
  <c r="M545" i="1"/>
  <c r="L545" i="1"/>
  <c r="K545" i="1"/>
  <c r="J545" i="1"/>
  <c r="I545" i="1"/>
  <c r="H545" i="1"/>
  <c r="J543" i="1"/>
  <c r="P543" i="1" s="1"/>
  <c r="I543" i="1"/>
  <c r="O543" i="1" s="1"/>
  <c r="H543" i="1"/>
  <c r="N543" i="1" s="1"/>
  <c r="K542" i="1"/>
  <c r="P504" i="1"/>
  <c r="O504" i="1"/>
  <c r="N504" i="1"/>
  <c r="M504" i="1"/>
  <c r="L504" i="1"/>
  <c r="K504" i="1"/>
  <c r="J504" i="1"/>
  <c r="I504" i="1"/>
  <c r="P502" i="1"/>
  <c r="O502" i="1"/>
  <c r="N502" i="1"/>
  <c r="M502" i="1"/>
  <c r="L502" i="1"/>
  <c r="K502" i="1"/>
  <c r="J502" i="1"/>
  <c r="I502" i="1"/>
  <c r="P500" i="1"/>
  <c r="O500" i="1"/>
  <c r="N500" i="1"/>
  <c r="M500" i="1"/>
  <c r="L500" i="1"/>
  <c r="K500" i="1"/>
  <c r="J500" i="1"/>
  <c r="I500" i="1"/>
  <c r="P440" i="1"/>
  <c r="O440" i="1"/>
  <c r="N440" i="1"/>
  <c r="M440" i="1"/>
  <c r="L440" i="1"/>
  <c r="K440" i="1"/>
  <c r="J440" i="1"/>
  <c r="I440" i="1"/>
  <c r="P437" i="1"/>
  <c r="O437" i="1"/>
  <c r="N437" i="1"/>
  <c r="M437" i="1"/>
  <c r="L437" i="1"/>
  <c r="K437" i="1"/>
  <c r="J437" i="1"/>
  <c r="I437" i="1"/>
  <c r="P435" i="1"/>
  <c r="O435" i="1"/>
  <c r="N435" i="1"/>
  <c r="M435" i="1"/>
  <c r="L435" i="1"/>
  <c r="K435" i="1"/>
  <c r="J435" i="1"/>
  <c r="I435" i="1"/>
  <c r="P433" i="1"/>
  <c r="O433" i="1"/>
  <c r="N433" i="1"/>
  <c r="M433" i="1"/>
  <c r="L433" i="1"/>
  <c r="K433" i="1"/>
  <c r="J433" i="1"/>
  <c r="I433" i="1"/>
  <c r="K430" i="1"/>
  <c r="P404" i="1"/>
  <c r="O404" i="1"/>
  <c r="N404" i="1"/>
  <c r="M404" i="1"/>
  <c r="L404" i="1"/>
  <c r="K404" i="1"/>
  <c r="J404" i="1"/>
  <c r="I404" i="1"/>
  <c r="H404" i="1"/>
  <c r="P397" i="1"/>
  <c r="O397" i="1"/>
  <c r="N397" i="1"/>
  <c r="M397" i="1"/>
  <c r="L397" i="1"/>
  <c r="K397" i="1"/>
  <c r="J397" i="1"/>
  <c r="I397" i="1"/>
  <c r="H397" i="1"/>
  <c r="P394" i="1"/>
  <c r="O394" i="1"/>
  <c r="N394" i="1"/>
  <c r="M394" i="1"/>
  <c r="L394" i="1"/>
  <c r="K394" i="1"/>
  <c r="J394" i="1"/>
  <c r="I394" i="1"/>
  <c r="H394" i="1"/>
  <c r="P358" i="1"/>
  <c r="O358" i="1"/>
  <c r="N358" i="1"/>
  <c r="M358" i="1"/>
  <c r="L358" i="1"/>
  <c r="K358" i="1"/>
  <c r="P346" i="1"/>
  <c r="O346" i="1"/>
  <c r="N346" i="1"/>
  <c r="M346" i="1"/>
  <c r="L346" i="1"/>
  <c r="K346" i="1"/>
  <c r="J346" i="1"/>
  <c r="I346" i="1"/>
  <c r="P330" i="1"/>
  <c r="O330" i="1"/>
  <c r="N330" i="1"/>
  <c r="M330" i="1"/>
  <c r="L330" i="1"/>
  <c r="K330" i="1"/>
  <c r="J330" i="1"/>
  <c r="I330" i="1"/>
  <c r="H330" i="1"/>
  <c r="J328" i="1"/>
  <c r="J431" i="1" s="1"/>
  <c r="I328" i="1"/>
  <c r="I431" i="1" s="1"/>
  <c r="H328" i="1"/>
  <c r="H431" i="1" s="1"/>
  <c r="K327" i="1"/>
  <c r="P317" i="1"/>
  <c r="O317" i="1"/>
  <c r="N317" i="1"/>
  <c r="M317" i="1"/>
  <c r="L317" i="1"/>
  <c r="K317" i="1"/>
  <c r="J317" i="1"/>
  <c r="I317" i="1"/>
  <c r="H317" i="1"/>
  <c r="P301" i="1"/>
  <c r="O301" i="1"/>
  <c r="N301" i="1"/>
  <c r="M301" i="1"/>
  <c r="L301" i="1"/>
  <c r="K301" i="1"/>
  <c r="J301" i="1"/>
  <c r="I301" i="1"/>
  <c r="H301" i="1"/>
  <c r="J299" i="1"/>
  <c r="I299" i="1"/>
  <c r="H299" i="1"/>
  <c r="K298" i="1"/>
  <c r="P293" i="1"/>
  <c r="O293" i="1"/>
  <c r="N293" i="1"/>
  <c r="M293" i="1"/>
  <c r="L293" i="1"/>
  <c r="K293" i="1"/>
  <c r="J293" i="1"/>
  <c r="I293" i="1"/>
  <c r="H293" i="1"/>
  <c r="P190" i="1"/>
  <c r="O190" i="1"/>
  <c r="N190" i="1"/>
  <c r="M190" i="1"/>
  <c r="L190" i="1"/>
  <c r="K190" i="1"/>
  <c r="J190" i="1"/>
  <c r="I190" i="1"/>
  <c r="H190" i="1"/>
  <c r="P179" i="1"/>
  <c r="O179" i="1"/>
  <c r="N179" i="1"/>
  <c r="M179" i="1"/>
  <c r="L179" i="1"/>
  <c r="K179" i="1"/>
  <c r="P112" i="1"/>
  <c r="O112" i="1"/>
  <c r="N112" i="1"/>
  <c r="M112" i="1"/>
  <c r="K112" i="1"/>
  <c r="J112" i="1"/>
  <c r="H112" i="1"/>
  <c r="P17" i="1"/>
  <c r="O17" i="1"/>
  <c r="N17" i="1"/>
  <c r="M17" i="1"/>
  <c r="L17" i="1"/>
  <c r="K17" i="1"/>
  <c r="J17" i="1"/>
  <c r="I17" i="1"/>
  <c r="P15" i="1"/>
  <c r="P623" i="1" s="1"/>
  <c r="O15" i="1"/>
  <c r="N15" i="1"/>
  <c r="M15" i="1"/>
  <c r="M623" i="1" s="1"/>
  <c r="L15" i="1"/>
  <c r="K15" i="1"/>
  <c r="N619" i="1" l="1"/>
  <c r="K619" i="1"/>
  <c r="N538" i="1"/>
  <c r="H538" i="1"/>
  <c r="K538" i="1"/>
  <c r="H324" i="1"/>
  <c r="N324" i="1"/>
  <c r="K295" i="1"/>
  <c r="N295" i="1"/>
  <c r="H295" i="1"/>
  <c r="K324" i="1"/>
  <c r="H427" i="1"/>
  <c r="N427" i="1"/>
  <c r="K427" i="1"/>
  <c r="O551" i="1"/>
  <c r="K543" i="1"/>
  <c r="L299" i="1"/>
  <c r="O299" i="1"/>
  <c r="K299" i="1"/>
  <c r="M299" i="1"/>
  <c r="N299" i="1"/>
  <c r="P299" i="1"/>
  <c r="O431" i="1"/>
  <c r="L431" i="1"/>
  <c r="L328" i="1"/>
  <c r="O328" i="1"/>
  <c r="N431" i="1"/>
  <c r="K431" i="1"/>
  <c r="P431" i="1"/>
  <c r="M431" i="1"/>
  <c r="K328" i="1"/>
  <c r="M328" i="1"/>
  <c r="N328" i="1"/>
  <c r="P328" i="1"/>
  <c r="M543" i="1"/>
  <c r="L543" i="1"/>
  <c r="K551" i="1"/>
  <c r="M551" i="1"/>
</calcChain>
</file>

<file path=xl/sharedStrings.xml><?xml version="1.0" encoding="utf-8"?>
<sst xmlns="http://schemas.openxmlformats.org/spreadsheetml/2006/main" count="1907" uniqueCount="561">
  <si>
    <t>Приложение 1 к Методическим указаниям ФАС России от 30.06.2022г. № 490/22</t>
  </si>
  <si>
    <t>(рекомендуемый образец)</t>
  </si>
  <si>
    <t>ВЛ 0,4 кВ и ниже</t>
  </si>
  <si>
    <t>№ п/п</t>
  </si>
  <si>
    <t>Материал опоры</t>
  </si>
  <si>
    <t>Тип провода</t>
  </si>
  <si>
    <t>Материал провода</t>
  </si>
  <si>
    <t>Количество цепей на опоре</t>
  </si>
  <si>
    <t>Протяженность (для линий электропередачи), м</t>
  </si>
  <si>
    <t>Максимальная мощность (присоединенная), кВт</t>
  </si>
  <si>
    <t>Расходы на строительство объекта, тыс. руб.</t>
  </si>
  <si>
    <t>изолированный</t>
  </si>
  <si>
    <t>сталеалюминиевый</t>
  </si>
  <si>
    <t>до 50 вкл.</t>
  </si>
  <si>
    <t>-</t>
  </si>
  <si>
    <t>50 - 100</t>
  </si>
  <si>
    <t>100 - 200</t>
  </si>
  <si>
    <t>алюминиевый</t>
  </si>
  <si>
    <t>ВЛ 1-20 кВ</t>
  </si>
  <si>
    <t>КЛ 0,4 кВ и ниже</t>
  </si>
  <si>
    <t>Способ прокладки КЛ</t>
  </si>
  <si>
    <t xml:space="preserve"> Тип кабеля</t>
  </si>
  <si>
    <t>Материал изоляции</t>
  </si>
  <si>
    <t>Количество: 
-кабелей в траншее/ канале/туннеле/ коллекторе, на галерее/эстокаде;
- труб в скважине  одна/две/три/четыри/ более четырех.</t>
  </si>
  <si>
    <t>Расходы на строительство, тыс. руб.</t>
  </si>
  <si>
    <t>в траншеях</t>
  </si>
  <si>
    <t>одножильный</t>
  </si>
  <si>
    <t>200 - 250</t>
  </si>
  <si>
    <t>400 - 500</t>
  </si>
  <si>
    <t>бумажная изоляция</t>
  </si>
  <si>
    <t xml:space="preserve">многожильный </t>
  </si>
  <si>
    <t>резиновая или пластмассовая изоляция</t>
  </si>
  <si>
    <t>3.6.1.2.1.n</t>
  </si>
  <si>
    <t>КЛ 1-10 кВ</t>
  </si>
  <si>
    <t>С4. Строительство пунктов секционирования на i-м уровне напряжения</t>
  </si>
  <si>
    <t>Тип пунктов секционирования</t>
  </si>
  <si>
    <t>Уровень напряжения, кВ</t>
  </si>
  <si>
    <t>Номинальный ток, А</t>
  </si>
  <si>
    <t>Количество ячеек
в распределительном или переключательном пункте (до 5 ячеек включительно/
от 5 до 10 ячеек включительно/
от 10 до 15 ячеек включительно/
свыше 15 ячеек)</t>
  </si>
  <si>
    <t>Количество пунктов секционирования, штук</t>
  </si>
  <si>
    <t>Расходы на строительство, тыс. руб..</t>
  </si>
  <si>
    <t>4.1.4</t>
  </si>
  <si>
    <t>500-1000 А</t>
  </si>
  <si>
    <t>С5. Строительство комплектных трансформаторных подстанций (КТП) с уровнем напряжения до 35 кВ (за исключением распределительных трансформаторных подстанций (РТП))</t>
  </si>
  <si>
    <t>Тип ТП</t>
  </si>
  <si>
    <t>Трансформаторная мощность, кВА</t>
  </si>
  <si>
    <t>Столбового/
мачтового/ шкафного или киоскового/
блочного типов</t>
  </si>
  <si>
    <t>Объем строительства, шт.</t>
  </si>
  <si>
    <t>Максимальная мощность, кВт</t>
  </si>
  <si>
    <t>Однотрансформаторные</t>
  </si>
  <si>
    <t>6/0,4</t>
  </si>
  <si>
    <t>до 25 кВА</t>
  </si>
  <si>
    <t>25-100 кВА</t>
  </si>
  <si>
    <t>100-250 кВА</t>
  </si>
  <si>
    <t>250-400 кВА</t>
  </si>
  <si>
    <t>10/0,4</t>
  </si>
  <si>
    <t>С8. Обеспечение средствами коммерческого учета электрической энергии (мощности)</t>
  </si>
  <si>
    <t>Тип средства учета</t>
  </si>
  <si>
    <t>Объем установки, шт.</t>
  </si>
  <si>
    <t>Расходы на обеспечение средствами коммерческого учета электрической энергии (мощности), тыс. руб.</t>
  </si>
  <si>
    <t>6 мес. 2020г.(с 01.07.2020г.)</t>
  </si>
  <si>
    <t>I.8.1.1</t>
  </si>
  <si>
    <t>однофазный</t>
  </si>
  <si>
    <t>прямого включения</t>
  </si>
  <si>
    <t>0,4 кВ и ниже</t>
  </si>
  <si>
    <t>Наименование средства учета</t>
  </si>
  <si>
    <t>I.8.1.2</t>
  </si>
  <si>
    <t>полукосвенного включения</t>
  </si>
  <si>
    <t>I.8.2.1</t>
  </si>
  <si>
    <t>трехфазный</t>
  </si>
  <si>
    <t>I.8.2.2</t>
  </si>
  <si>
    <t>I.8.2.3</t>
  </si>
  <si>
    <t>косвенного включения</t>
  </si>
  <si>
    <t>1 - 20 кВ</t>
  </si>
  <si>
    <t>35 кВ</t>
  </si>
  <si>
    <t>110 кВ и выше</t>
  </si>
  <si>
    <t>II.8.1.1</t>
  </si>
  <si>
    <t>II.8.2.1</t>
  </si>
  <si>
    <t>II.8.2.2</t>
  </si>
  <si>
    <t>II.8.2.3</t>
  </si>
  <si>
    <t>Примечание:</t>
  </si>
  <si>
    <t>однофазный прямого включения</t>
  </si>
  <si>
    <t>трехфазный прямого включения</t>
  </si>
  <si>
    <t>трехфазный полукосвенного включения</t>
  </si>
  <si>
    <t>трехфазный косвенного включения</t>
  </si>
  <si>
    <t>Строительство объекта: "Воздушная линия 0,4 кВ отпайка от ВЛИ-0,4 кВ ТП 3418, гр. 1 до границ земельного участка заявителя по ул. Уютная, 1", расположенного в Красноармейском районе г. Волгограда.</t>
  </si>
  <si>
    <t>Строительство воздушной линии 0,4 кВ (ВЛ-0,4 кВ) - отпайка от ВЛ-0,4 кВ ТП 1054, гр.2 до границ земельных участков (ВУ) заявителей для электроснабжения жилых домов, расположенных по адресам: ПСО "Победа", массив "Новый", уч.№ 15, ПСО "Победа", массив "Основной", д.78</t>
  </si>
  <si>
    <t>Строительство воздушной линии 0,4кВ (ВЛ-0,4кВ) от РУ-0,4кВ ТП 858 до границ земельного участка (ВУ) заявителя по пр-т им. В.И. Ленина, 128Б (ориентировочная протяженность – 0,3 км) для электроснабжения храма, в т.ч. строительная площадка, расположенного по пр-т им. В.И. Ленина, 128Б  в Тракторозаводском районе г. Волгограда</t>
  </si>
  <si>
    <t>Строительство воздушной линии 0,4кВ (ВЛ-0,4 кВ) отпайки от распределительной коробки КЛ-0,4 кВ ТП 666, гр.10, установленной на наружной стене жилого дома №19 по ул. Таращанцев до границ земельного участка (ВУ) заявителя по ул. Таращанцев, 21 (ориентировочная протяженность - 0,17 км) для электроснабжения киоска периодической печатной продукции (номер в схеме 1.982), расположенного по ул. Таращанцев, 21 в Краснооктябрьском районе г. Волгограда</t>
  </si>
  <si>
    <t>«Строительство воздушной линии 0,4 кВ (ВЛ-0,4 кВ) отпайки от существующей ВЛ-0,4 кВ от ТП 3505 гр.5 до границ земельного участка (ВУ) заявителя в р. п. Горьковский  по ул. Октябрьская, д. 13 (ориентировочная протяженность - 0,14 км) для электроснабжения жилого дома, расположенного в р. п. Горьковский по ул. Октябрьская, д. 13 в Советском районе г. Волгограда»</t>
  </si>
  <si>
    <t>«Строительство воздушной линии 0,4 кВ (ВЛ-0,4 кВ) - отпайки от ВЛ-0,4 кВ ТП 2562, гр.4 до границ земельного участка (ВУ) заявителя по адресу: ул. Революционная, 1, г. Волгограда (ориентировочная протяженность - 0,11 км) для электроснабжения жилого дома, расположенного по адресу: ул. Революционная, 1 в Советском районе г. Волгограда»</t>
  </si>
  <si>
    <t>Строительство воздушной линии 0,4 кВ (ВЛ-0,4 кВ) - отпайки от ВЛ-0,4 кВ ТП 712 до границ земельного участка заявителя (ориентировочная протяженность - 0,053 км) для электроснабжения многоквартирного блокированного жилого дома, расположенного по адресу: ул. им. Ломоносова, 52 в Краснооктябрьском районе г. Волгограда</t>
  </si>
  <si>
    <t>«Строительство воздушной линии 0,4 кВ (ВЛ-0,4 кВ) - отпайки от ВЛ-0,4 кВ ТП 1744 гр.1 до границ земельного участка (ВУ) заявителя по адресу: п. Гули Королёвой, ул. Геологическая, д. 17 б г. Волгограда (ориентировочная протяженность - 0,2 км) для электроснабжения жилого дома, расположенного по адресу: п. Гули Королёвой, ул. Геологическая, д. 17 б в Советском районе г. Волгограда»</t>
  </si>
  <si>
    <t>«Строительство воздушной линии 0,4 кВ (ВЛ-0,4 кВ) - отпайки от ВЛ-0,4 кВ ТП 2485 до границ земельного участка заявителя (ориентировочная протяженность - 0,2 км) для электроснабжения щита учета жилого дома, расположенного по адресу: СНТ Шпалопропитчик, ул. Абрикосовая, 312 в Светлоярском районе г. Волгограда»</t>
  </si>
  <si>
    <t>«Строительство воздушной линии 0,4 кВ (ВЛ-0,4 кВ) от РУ-0,4 кВ ТП 1053 до границ земельного участка (ВУ) заявителя (ориентировочная протяженность - 0,09 км) для электроснабжения ЩУ-0,4 кВ нежилого помещения, расположенного по адресу: СНТ «Родники», участок №194 в Дзержинском районе г. Волгограда»</t>
  </si>
  <si>
    <t>«Строительство воздушной линии 0,4 кВ (ВЛ-0,4 кВ) - отпайки от ВЛ-0,4 кВ ТП 865 до границ земельного участка заявителя (ориентировочная протяженность - 0,04 км) для электроснабжения ЩУ-0,4 кВ для электроснабжения индивидуального жилого дома, расположенного по адресу: ул. 62-й Армии, 16 в Тракторозаводском районе г. Волгограда»</t>
  </si>
  <si>
    <t>«Строительство кабельно-воздушной линии 0,4 кВ (КЛ, ВЛ-0,4 кВ) от РУ-0,4 кВ ТП 704 до границ земельного участка (ВУ) заявителя (ориентировочная протяженность - 0,22 км) для электроснабжения щита учета кирпичного гаражного бокса (площадь: 25кв.м), расположенного по адресу: пр-кт им. В.И. Ленина, 123, гаражный бокс 3 в Краснооктябрьском районе г.Волгограда»</t>
  </si>
  <si>
    <t>Строительство воздушной линии 0,4кВ (ВЛ-0,4кВ)-отпайки от существующей ВЛ-0,4кВ от ТП 711 гр.5 до границ земельного участка заявителя (магазина),расположенного по ул.им.маршала Еременко (кад.№34:34:020024:830) в Краснооктябрьском районе г.Волгограда</t>
  </si>
  <si>
    <t>Строительство кабельно-воздушной линии 0,4 кВ (КЛ, ВЛ-0,4 кВ) от РУ-0,4кВ ТП 929 до границ земельного участка 2 квартала 16 СНО «Мичуринец-7 (ориентировочная протяженность – 0,32 км) для электроснабжения дома, расположенного на участке для ведения садоводства СНО «Мичуринец-7», квартал 16, участок 2 в Тракторозаводском районе г. Волгограда</t>
  </si>
  <si>
    <t>«Строительство воздушной линии 0,4 кВ (ВЛ-0,4 кВ) - отпайки от ВЛ-0,4 кВ ТП 839 до границ земельного участка заявителя (ориентировочная протяженность - 0,2 км) для электроснабжения павильона для реализации продовольственных и непродовольственных товаров, расположенного по адресу: ул. Загорская, 21 в Тракторозаводском районе г. Волгограда»</t>
  </si>
  <si>
    <t>«Строительство кабельно-воздушной линии 0,4 кВ (КЛ, ВЛ-0,4 кВ) от РУ-0,4 кВ ТП 943 до границ земельного участка заявителя (ориентировочная протяженность - 0,211 км) для электроснабжения щита учета 0,4 кВ, электрооборудование сооружения связи, расположенного по адресу: ул. Академика Богомольца, земельный участок (учетный №1-0-340) в Тракторозаводском районе г.Волгограда»</t>
  </si>
  <si>
    <t>«Строительство воздушной линии 0,4 кВ (ВЛ-0,4 кВ) от РУ-0,4 кВ РП 911 до границ земельного участка заявителя (ориентировочная протяженность - 0,3 км) для электроснабжения ВЛИ-0,4кВ, щита учета 0,4кВ, электрооборудования сооружения связи, расположенной по ул. Гидростроителей (учетный № 1-0-332) в Тракторозаводском районе г. Волгограда»</t>
  </si>
  <si>
    <t>«Строительство воздушной линии 0,4 кВ (ВЛ-0,4 кВ) от РУ-0,4 кВ ТП 3226 до границ земельного участка заявителя (ориентировочная протяженность - 0,07 км) для электроснабжения ВЛ-0,4кВ, L=20м и электрооборудование здания магазина, расположенной по ул. Ряжская, 37 в Дзержинском районе г. Волгограда»</t>
  </si>
  <si>
    <t>«Строительство воздушной линии 0,4 кВ (ВЛ-0,4 кВ) - отпайки от ВЛ-0,4 кВ ТП 367 до границ земельного участка (ВУ) заявителя (ориентировочная протяженность - 0,08 км) для электроснабжения ВРУ-0,4кВ, питающая сеть и электрооборудование для электроснабжения многоэтажного гаража, расположенного по адресу: ул. Удмуртская, квартал 08_11_032, кадастровый №34:34:080098:957 в Красноармейском районе г. Волгограда»</t>
  </si>
  <si>
    <t>«Строительство воздушной линии 0,4 кВ (ВЛ-0,4 кВ) - отпайки от ВЛ-0,4 кВ ТП 399 до границ земельного участка заявителя (ориентировочная протяженность - 0,18 км) для электроснабжения ВРУ-0,4кВ питающей сети и электрооборудования для электроснабжения спортивного комплекса «Темп», расположенного по адресу: ул. 40 лет ВЛКСМ, 31Б в Красноармейском районе г. Волгограда»</t>
  </si>
  <si>
    <t>«Строительство воздушной линии 0,4 кВ (ВЛ-0,4 кВ) от РУ-0,4 кВ ТП 866 до границ земельного участка заявителя (ориентировочная протяженность - 0,28 км) для электроснабжения торгового киоска «Бистро», расположенного по ул. Дзержинского, 15 в Тракторозаводском районе г. Волгограда»</t>
  </si>
  <si>
    <t>«Строительство воздушной линии 0,4 кВ (ВЛ-0,4 кВ) от РУ-0,4 кВ ТП 2465 до границ земельного участка заявителя (ориентировочная протяженность - 0,15 км) для электроснабжения наружного освещения на автодороге М-6, расположенного по адресу: п. Южный автодорога «М-6 «Каспий» - Большие Чапурники – Червленое» км 13+000 – км 17+900 в Красноармейском районе г. Волгограда»</t>
  </si>
  <si>
    <t>Строительство воздушной линии 0,4 кВ (ВЛ-0,4 кВ) - отпайки от ВЛ-0,4 кВ ТП 53, гр.1 до границ земельного участка (ВУ) заявителя (ориентировочная протяженность - 0,07 км) для электроснабжения отдельно стоящей щитовой установки, расположенной по адресу: ул. Череповецкая, при движении из центра, справа в 18м за пересечением с ул. Елецкой, в 2,5м от бордюра проезжей части до края ближайшего края рекламной конструкции в Ворошиловском районе г. Волгограда</t>
  </si>
  <si>
    <t>Строительство кабельно-воздушной линии 0,4 кВ (КЛ, ВЛ-0,4 кВ) отпайки от ВЛ-0,4 кВ ТП 619, гр.1 до границ земельного участка (ВУ) заявителя по ул. им. Асланова, 39 (ориентировочная протяженность - 0,131 км) для электроснабжения блочно-модульной котельной, в том числе строительной площадки, расположенной по адресу: ул. им. Асланова, 39 в Краснооктябрьском районе г. Волгограда</t>
  </si>
  <si>
    <t>Строительство воздушной линии 0,4 кВ (ВЛ-0,4 кВ) - отпайки от ВЛ-0,4 кВ ТП 914, гр.7 до границ земельного участка (ВУ) заявителя по адресу: ул. Брасовская, 12, г. Волгограда (ориентировочная протяженность - 0,14 км) для электроснабжения объекта незавершенного строительства (площадь 454,1кв.м.; степень готовности 91%), расположенного по адресу: ул. Брасовская, 12 в Тракторозаводском районе г. Волгограда</t>
  </si>
  <si>
    <t>Строительство воздушной линии 0,4 кВ (ВЛ-0,4 кВ) от РУ-0,4 кВ ТП 207 до границ земельного участка заявителя (ориентировочная протяженность - 0,08 км) для электроснабжения ВРУ-0,4кВ индивидуального жилого дома, расположенного по ул. им. Тукая, 10 в Дзержинском районе г. Волгограда</t>
  </si>
  <si>
    <t>«Строительство воздушной линии 0,4 кВ (ВЛ-0,4 кВ) - отпайки от ВЛ-0,4 кВ РП 50 до границ земельного участка заявителя (ориентировочная протяженность - 0,43 км) для электроснабжения ЩУ-0,4 кВ и электрооборудования магазина, расположенного по адресу: ул. Морозовская, 26 в Советском районе г. Волгограда»</t>
  </si>
  <si>
    <t>Строительство воздушной линии 0,4 кВ (ВЛ-0,4 кВ) - отпайки от ВЛ-0,4 кВ ТП 397 до границ земельного участка заявителя (ориентировочная протяженность - 0,09 км) для электроснабжения киоска (продовольственные и непродовольственные товары), расположенного по адресу: ул. 40 лет ВЛКСМ, парк "Пионерский" в Красноармейском районе г. Волгограда</t>
  </si>
  <si>
    <t>Строительство кабельно-воздушной линии 0,4 кВ (КЛ, ВЛ-0,4 кВ) ) - отпайки от ВЛ-0,4 кВ ТП 3067, гр.2 до границ земельного участка (ВУ) заявителя по адресу: ул. Мусы Джалиля, 10 г. Волгограда (ориентировочная протяженность - 0,15 км) для электроснабжения жилого дома, расположенного по адресу: ул. Мусы Джалиля, 10 в Ворошиловском районе г. Волгограда</t>
  </si>
  <si>
    <t>Строительство воздушной линии 0,4 кВ ) ВЛ-0,4 кВ) - отпайки от ВЛ-0,4 кВ ТП 1701 до границ земельного участка (ВУ) заявителя (ориентировочная протяженность - 0,294 км) для электроснабжения жилого дома, расположенного по адресу: ул. Водопадная, 55 в Краснооктябрьском районе г. Волгограда</t>
  </si>
  <si>
    <t>Строительство воздушной линии 0,4 кВ (ВЛ-0,4 кВ) от РУ-0,4 кВ ТП 2306 до границ земельного участка заявителя (ориентировочная протяженность - 0,1 км) для электроснабжения жилого дома, расположенного по адресу: ул. Терновая, 33 в Кировском районе г. Волгограда</t>
  </si>
  <si>
    <t>«Строительство воздушной линии 0,4 кВ (ВЛ-0,4 кВ) - отпайки от ВЛ-0,4 кВ ТП 3069 до границ земельного участка заявителя (ориентировочная протяженность - 0,08 км) для электроснабжения ЩУ-0,4 кВ и электрооборудование жилого дома, расположенного по адресу: ул. Верейская, 34 в Ворошиловском районе г. Волгограда»</t>
  </si>
  <si>
    <t>«Строительство воздушной линии 0,4 кВ (ВЛ-0,4 кВ) - отпайки от ВЛ-0,4 кВ ТП 1818 до границ земельного участка заявителя (ориентировочная протяженность - 0,08 км) для электроснабжения ЩУ-0,4 кВ индивидуального жилого дома, расположенного по адресу: ул. Березовая, 46а, кадастровый номер 34:34:010017:1480 в Тракторозаводском районе г. Волгограда»</t>
  </si>
  <si>
    <t>Строительство воздушной линии 0,4 кВ (ВЛ-0,4 кВ) отпайки от ВЛ-0,4 кВ ТП 1744 до границ земельного участка (ВУ) заявителя для электроснабжения жилого дома, расположенного по адресу: п. Гули Королевой, участок, 35 в Советском районе г. Волгограда</t>
  </si>
  <si>
    <t>Строительство воздушной линии 0,4 кВ (ВЛ-0,4 кВ) - отпайки от ВЛ-0,4 кВ ТП 1818 до границ земельного участка заявителя (ориентировочная протяженность - 0,135 км) для электроснабжения ЩУ-0,4 кВ для электроснабжения жилого дома, расположенного по адресу: ул. Берилловая, 3 в Тракторозаводском районе г. Волгограда</t>
  </si>
  <si>
    <t>Реконструкция ВЛ - 0,4 кВ ТП - 279 (инв. № 341000201695) (диспетчерское наименование:    ВЛ-0,4 кВ ТП 2259, гр.5 по ул. Таврическая) (ориентировочная протяженность – 0,23 км) для электроснабжения жилого дома, расположенного по ул. Таврическая, 37 в Дзержинском районе г. Волгограда</t>
  </si>
  <si>
    <t>Строительство воздушной линии 0,4 кВ (ВЛ-0,4 кВ) - отпайки от ВЛ-0,4 кВ ТП 709 до границ земельного участка заявителя (ориентировочная протяженность - 0,18 км) для электроснабжения павильона для реализации продовольственных и непродовольственных товаров, расположенного по адресу: ул. Луговского, 9, номер в схеме 1.857 в Тракторозаводском районе г. Волгограда</t>
  </si>
  <si>
    <t>«Строительство воздушной линии 0,4 кВ (ВЛ-0,4 кВ) от РУ-0,4 кВ ТП 527 до границ земельного участка заявителя (ориентировочная протяженность – 0.168 км) для электроснабжения базовой станции сотовой связи №50302 «Качуевской 2д», расположенной по адресу: ул. им. Качуевской, 2д в Советском районе г. Волгограда»</t>
  </si>
  <si>
    <t>Строительство воздушной линии 0,4 кВ отпайка от существующей ВЛ-0,4 кВ от ТП 238 гр.9 до границ земельных участков заявителей (ориентировочная протяженность – 0,16 км) для электроснабжения индивидуальных жилых домов, в том числе строительных площадок, расположенных по ул. Колесникова 89А, ул. Колесникова 93А в Дзержинском районе г. Волгограда</t>
  </si>
  <si>
    <t>Строительство воздушной линии 0,22 кВ (ВЛ-0,22 кВ) - отпайки от ВЛ-0,4 кВ ТП 3077 до границ земельного участка заявителя (ориентировочная протяженность - 0,06 км) для электроснабжения индивидуального жилого дома, расположенного по адресу: ул. им. Крамского, уч.1 в Ворошиловском районе г. Волгограда</t>
  </si>
  <si>
    <t>«Строительство воздушной линии 0,4 кВ (ВЛ-0,4 кВ) - отпайки от ВЛ-0,4 кВ ТП 4256 до границ земельного участка заявителя (ориентировочная протяженность - 0,03 км) для электроснабжения индивидуального жилого дома, расположенной по адресу: ул. им. Колесникова, 69 в Дзержинском районе г. Волгограда»</t>
  </si>
  <si>
    <t>«Строительство воздушной линии 0,4 кВ (ВЛ-0,4 кВ) - отпайки от ВЛ-0,4 кВ ТП 1960 границ земельного участка заявителя (ориентировочная протяженность - 0,062 км) для электроснабжения ЩУ-0,4 кВ здания бытового обслуживания и делового управления, расположенного по адресу: ул. им. Луконина, 16а в Тракторозаводском районе г. Волгограда»</t>
  </si>
  <si>
    <t>«Строительство воздушной линии 0,4 кВ (ВЛ-0,4 кВ) от РУ-0,4 кВ ТП 992 до границ земельного участка заявителя (ориентировочная протяженность – 0.182 км) для электроснабжения ВРУ-0,4 кВ сооружения связи, расположенное по адресу: около южных границ СНТ «Титан», кадастровый квартал 34:03:140109 в Городищенском районе г. Волгограда»</t>
  </si>
  <si>
    <t>«Строительство ТП; строительство воздушной линии 0,4 кВ (ВЛ-0,4 кВ) от РУ-0,4 кВ проектируемой ТП до границ земельного участка заявителя (ориентировочная протяженность - 0.06 км.) для электроснабжения ЩУ-0,4кВ сооружения связи, расположенного по адресу: ул. Строительная, на з/у учетный 7-0-260 в Кировском районе г. Волгограда»</t>
  </si>
  <si>
    <t>«Строительство воздушной линии 0,4 кВ (ВЛ-0,4 кВ) - отпайки от ВЛ-0,4 кВ ТП 709 до границ земельного участка заявителя (ориентировочная протяженность - 0,09 км) для электроснабжения щита учета и электрооборудование киоска по реализации периодической печатной продукции площадью 6,6 кв.м., расположенной по адресу: ул. 4-й участок, вблизи дома №1, номер в схеме 1.1042 в Краснооктябрьском районе г. Волгограда»</t>
  </si>
  <si>
    <t>«Строительство воздушной линии 0,4 кВ (ВЛ-0,4 кВ) от РУ-0,4 кВ РП 1360 до границ земельного участка заявителя (ориентировочная протяженность - 0,27 км) для электроснабжения щита учета и электрооборудование киоска по реализации периодической печатной продукции площадью 7.5 кв.м., расположенного по адресу: ул. 64 Армии, у автобусной остановки «107-я школа», номер в схеме 1.378 в Кировском районе г. Волгограда»</t>
  </si>
  <si>
    <t>«Строительство воздушной линии 0,22 кВ (ВЛ-0,22 кВ) от РУ-0,4 кВ ТП 8 до границ земельного участка заявителя (ориентировочная протяженность - 0,21 км) для электроснабжения отдельно стоящего двухстороннего рекламного короба, расположенного по адресу: ул. Калинина, при движении от р. Волга, справа, в 20м до пересечения с ул. Рабоче-Крестьянская в 2,5м от бордюра проезжей части до ближайшего края рекламной конструкции в Ворошиловском районе г. Волгограда»</t>
  </si>
  <si>
    <t>«Строительство ТП; строительство кабельной линии 6кВ (КЛ-6 кВ) отпайки от опоры существующей ВЛ-6 кВ (ТП 1990 – КРН - 3) до РУ-6 кВ проектируемой ТП (ориентировочная протяженность – 0,8 км); строительство воздушной линии 0,4 кВ (ВЛ-0,4кВ) от РУ-0,4 кВ проектируемой ТП до границ земельного участка заявителя (ориентировочная протяженность – 0,06 км) для электроснабжения ВРУ-0,4кВ жилого дома, расположенного по адресу: ул. Латошинская, 116 в Тракторозаводском районе г. Волгограда»</t>
  </si>
  <si>
    <t>«Строительство воздушной линии 0,4 кВ (ВЛ-0,4 кВ) от РУ-0,4 кВ ТП 627 до границ земельного участка заявителя (ориентировочная протяженность - 0,2 км) для электроснабжения нежилого помещения (площадь 2526,6 кв.м), расположенного по адресу: пр-кт Металлургов, 30а в Краснооктябрьском районе г. Волгограда»</t>
  </si>
  <si>
    <t>«Строительство воздушной линии 0,4 кВ (ВЛ-0,4 кВ) от РУ-0,4 кВ ТП 610 до границ земельного участка заявителя (ориентировочная протяженность - 0,14 км) для электроснабжения ЩУ-0,4 кВ и электрооборудования кирпичного гаражного бокса №10, расположенного по адресу: пр-кт им. В.И. Ленина, 87, ул. Кузнецова, 30, гаражный бокс №10 в Краснооктябрьском районе г. Волгограда»</t>
  </si>
  <si>
    <t>«Строительство воздушной линии 0,22 кВ (ВЛ-0,22 кВ) - отпайки от ВЛ-0,4 кВ ТП 259 до границ земельного участка заявителя (ориентировочная протяженность - 0,28 км) для электроснабжения станции катодной защиты, расположенной по адресу: ул. Краснополянская, 11 в Дзержинском районе г. Волгограда»</t>
  </si>
  <si>
    <t>«Строительство воздушной линии 0,4 кВ (ВЛ-0,4 кВ) от РУ-0,4 кВ ТП 217 до границ земельного участка заявителя (ориентировочная протяженность - 0,1 км) для электроснабжения нестационарного торгового объекта - павильона, расположенного по адресу: ул. Новороссийская, напротив здания №28 (номер в схеме размещения 1.1151) в Центральном районе г. Волгограда»</t>
  </si>
  <si>
    <t>«Строительство воздушной линии 0,4 кВ (ВЛ-0,4 кВ) от РУ-0,4 кВ ТП 527 до границ земельного участка (ВУ) заявителя (ориентировочная протяженность - 0,36 км) для электроснабжения нежилого здания (площадь: 221,1 кв.м), расположенного по адресу: ул. Песчанокопская, 2/1 в Советском районе г. Волгограда»</t>
  </si>
  <si>
    <t>«Строительство воздушной линии 0,4 кВ (ВЛ-0,4 кВ) от РУ-0,4 кВ ТП 1328 до границ земельного участка заявителя (ориентировочная протяженность - 0,25 км) для электроснабжения ЩУ-0,22кВ павильона по реализации продовольственных и непродовольственных товаров (площадь: 30 кв.м), расположенного по адресу: ул. 64-й Армии у жилого дома 69 (номер в схеме 1.352) в Кировском районе г. Волгограда»</t>
  </si>
  <si>
    <t>«Строительство воздушной линии 0,4 кВ (ВЛ-0,4 кВ) от РУ-0,4 кВ ТП 15 до границ земельного участка (ВУ) заявителя (ориентировочная протяженность - 0,12 км) для электроснабжения вводных устройств сооружения связи (железобетонный столб), расположенных по адресу: ул. Ким, земельный участок (учетный № 5-0-291) в Ворошиловском районе г. Волгограда»</t>
  </si>
  <si>
    <t>«Строительство воздушной линии 0,4 кВ (ВЛ-0,4 кВ) от РУ-0,4 кВ ТП 527 до границ земельного участка (ВУ) заявителя (ориентировочная протяженность - 0,1 км) для электроснабжения энергопринимающего устройства объекта розничной торговли (магазин), расположенного по адресу: п. Кирпичного завода 8, в кв. 06_09_070 (кадастровый номер участка 34:34:060011:811) в Советском районе г. Волгограда»</t>
  </si>
  <si>
    <t>«Строительство кабельно-воздушной линии 0,4 кВ (КЛ, ВЛ-0,4 кВ) от РУ-0,4 кВ ТП 966 до границ земельного участка (ВУ) заявителя (ориентировочная протяженность - 0,3 км) для электроснабжения электрооборудования рекламной конструкции – светодиодный экран, расположенной по адресу: ул. Н. Отрады, при движении из центра, справа, в 4,6м за пересечением с ул. Мясникова, в 7,5м от бордюра проезжей части до ближайшего края рекламной конструкции в Тракторозаводском районе г. Волгограда»</t>
  </si>
  <si>
    <t>Строительство воздушной линии 0,4 кВ (ВЛ-0,4 кВ) от РУ-0,4 кВ ТП 1018 до границ земельного участка (ВУ) заявителя (ориентировочная протяженность - 0,18 км) для электроснабжения электрооборудования рекламной конструкции – светодиодный экран, расположенной по адресу: пр-кт Университетский, при движении от ул. им. академика Королева к ул. Краснопресненской, справа, в 262м до пересечения с ул. Даугавской, в 5м от бордюра проезжей части автомобильной дороги до ближайшего края рекламной конструкции в Советском районе г. Волгограда</t>
  </si>
  <si>
    <t>«Строительство воздушной линии 0,4 кВ (ВЛ-0,4 кВ) - отпайки от ВЛ-0,4 кВ ТП 914, гр.7 до границ земельного участка (ВУ) заявителя по адресу: ул. Брасовская, 12, г. Волгограда (ориентировочная протяженность - 0,14 км) для электроснабжения объекта незавершенного строительства (площадь 454,1кв.м.; степень готовности 91%), расположенного по адресу: ул. Брасовская, 12 в Тракторозаводском районе г. Волгограда»</t>
  </si>
  <si>
    <t>Строительство воздушной линии 0,4 кв (ВЛ-0,4 кВ) - отпайки от ВЛ-0,4 кВ ТП 386 до границ земельного участка (ВУ) заявителя (ориентировочная протяженность - 0,14 км) для электроснабжения щита учета и электрооборудования нестационарного торгового объята по реализации продовольственных и непродовольственных товаров, расположенного по адресу: ул. Пролетарская, 53, номер в схеме 1.185 в Красноармейском районе г. Волгограда</t>
  </si>
  <si>
    <t>Строительство ТП; строительство воздушной линии 6кВ (ВЛ-10 кВ) - отпайки от ВЛ-10 кВ (РП 302 яч. 17 - ТП 1325) до РУ-10 кВ проектируемой ТП (ориентировочная протяженность - 0,02 км); строительство воздушной линии 0,4 кВ (ВЛ-0,4кВ) от РУ-0,4 кВ проектируемой ТП до границ земельного участка заявителя (ориентировочная протяженность - 0,06 км) для электроснабжения объекта придорожного сервиса (мойка автомобилей на 6 постов), расположенного по адресу: ул. Песчаная, 26А в Кировском районе г. Волгограда</t>
  </si>
  <si>
    <t>Строительство воздушной линии 0,4 кВ (ВЛ-0,4 кВ) от РУ-0,4 кВ ТП 276 до границ земельного участка (ВУ) заявителя (ориентировочная протяженность - 0,15 км) для электроснабжения ЩУ-0,4кВ магазина, расположенного по адресу: ул. Камская, между участками №38 и №42 в Центральном районе г. Волгограда</t>
  </si>
  <si>
    <t>Строительство воздушной линии 0,4 кВ (ВЛ-0,4 кВ) - отпайки от ВЛ-0,4 кВ ТП 307 до границ земельного участка (ВУ) заявителя (ориентировочная протяженность - 0,1 км) для электроснабжения ВРУ-0,4кВ, питающая сеть и электрооборудование для электроснабжения торгово-офисного здания (площадь 838,1 кв.м.), расположенного по адресу: ул. Тюльпановая, 1 в Кировском районе г. Волгограда</t>
  </si>
  <si>
    <t>Строительство кабельно – воздушной линии 0,4 кВ (КЛ, ВЛ-0,4 кВ) от РУ-0,4 кВ ТП 979 до границ земельного участка заявителя (ориентировочная протяженность – 0,204 км) для электроснабжения павильона для торговли продовольственными и непродовольственными товарами (номер в схеме 1.846), расположенного по адресу: ул. им. Менжинского, напротив строения 23 а в Тракторозаводском районе г. Волгограда</t>
  </si>
  <si>
    <t>Строительство воздушной линии 0,4 кВ (ВЛ-0,4 кВ) от РУ-0,4 кВ ТП 51 до границ земельного участка (ВУ) заявителя (ориентировочная протяженность - 0,21 км) для электроснабжения ВРУ-0,4кВ административно-бытового здания, расположенного по адресу: граница Советский и Кировский районы, кадастровый номер земельного участка 34:34:060060:49 в Советском районе г. Волгограда</t>
  </si>
  <si>
    <t>одна</t>
  </si>
  <si>
    <t>«Строительство воздушной линии 0,4 кВ (ВЛ-0,4 кВ) - отпайки от ВЛ-0,4 кВ ТП 718 до границ земельного участка заявителя (ориентировочная протяженность - 0,195 км) для электроснабжения ЩУ-0,4 кВ нежилого помещения (66,3 кв.м), расположенного по адресу: ул. Прибалтийская, 19а в Краснооктябрьском районе г. Волгограда»</t>
  </si>
  <si>
    <t>«Строительство воздушной линии 0,4 кВ (ВЛ-0,4 кВ) - отпайки от строящейся ВЛ-0,4 кВ от  РУ-0,4кВ строящейся ТП до границ земельного участка заявителя (ориентировочная протяженность - 0,05 км) для электроснабжения электрооборудования жилого дома, расположенного по адресу: ул. Плетеная, з/у 8 в Советском районе г. Волгограда»</t>
  </si>
  <si>
    <t>«Строительство кабельно-воздушной линии 0,4 кВ (КЛ, ВЛ-0,4 кВ) - отпайки от ВЛ-0,4 кВ ТП 2485 до границ земельного участка заявителя (ориентировочная протяженность - 0,42 км) для электроснабжения щита учета жилого дома, расположенного по адресу: п. Кирова, ул. Приканальная, 44 в Светлоярском районе г. Волгограда»</t>
  </si>
  <si>
    <t>«Строительство воздушной линии 0,4 кВ (ВЛ-0,4 кВ) - отпайки от ВЛ-0,4 кВ ТП 3069 до границ земельного участка заявителя (ориентировочная протяженность - 0,16 км) для электроснабжения ЩУ-0,4кВ и электрооборудование жилого дома, расположенного по адресу: ул. Верейская, 52 в Ворошиловском районе г. Волгограда»</t>
  </si>
  <si>
    <t>«Строительство воздушной линии 0,4 кВ (ВЛ-0,4 кВ) - отпайки от ВЛ-0,4 кВ ТП 3059, гр.4 до границ земельного участка заявителя (ориентировочная протяженность - 0,13 км) для электроснабжения ЩУ-0,4 кВ жилого дома, расположенного по адресу: ул. Серноводская, 1 в Ворошиловском районе г. Волгограда»</t>
  </si>
  <si>
    <t>Строительство кабельно-воздушной линии 0,4 кВ (КЛ, ВЛ-0,4 кВ) от РУ-0,4 кВ ТП 819 до границ земельного участка заявителя (ориентировочная протяженность - 0,122 км) для электроснабжения павильона для торговли продовольственными и непродовольственными товарами, расположенного по адресу: ул. им. Батова, 1 в Тракторозаводском районе г.Волгограда</t>
  </si>
  <si>
    <t>«Строительство воздушной линии 0,4 кВ (ВЛ-0,4 кВ) от РУ-0,4 кВ ТП 607 до границ земельного участка заявителя (ориентировочная протяженность - 0,195 км) для электроснабжения нежилого здания, расположенного по адресу: ул. им. Рихарда Зорге, 53а в Краснооктябрьском районе г. Волгограда»</t>
  </si>
  <si>
    <t>«Строительство воздушной линии 0,4 кВ (ВЛ-0,4 кВ) от РУ-0,4 кВ ТП 2206 до границ земельного участка (ВУ) заявителя (ориентировочная протяженность - 0,26 км) для электроснабжения ВРУ-0,4кВ универсального магазина, расположенного по адресу: ул. им. Докучаева, 1л в Дзержинском районе г. Волгограда»</t>
  </si>
  <si>
    <t>«Строительство воздушной линии 0,4 кВ (ВЛ-0,4 кВ) от РУ-0,4 кВ ТП 2491 до границ земельного участка заявителя (ориентировочная протяженность - 0,26 км) для электроснабжения ЩУ-0,4кВ и электрооборудования для электроснабжения здания модульной конструкции, расположенного по ул. Довженко, 30 в Красноармейском районе г. Волгограда»</t>
  </si>
  <si>
    <t>«Строительство воздушной линии 0,4 кВ (ВЛ-0,4 кВ) - отпайки от ВЛ-0,4 кВ ТП 63 до границ земельного участка заявителя (ориентировочная протяженность - 0,37 км) для электроснабжения ЩУ-0,4кВ и электрооборудование для энергоснабжения объекта незавершенного строительства нежилого здания, расположенного по адресу: ул. Неждановой, 11 в Ворошиловском районе г. Волгограда»</t>
  </si>
  <si>
    <t>«Строительство воздушной линии 0,4 кВ (ВЛ-0,4 кВ) от РУ-0,4 кВ ТП 454 до границ земельного участка (ВУ) заявителя (ориентировочная протяженность - 0,7 км) для электроснабжения станции НЦТВ, п. Нагорный, расположенной по ул. им. адмирала Макарова, 19Д в Красноармейском районе г. Волгограда»</t>
  </si>
  <si>
    <t>«Строительство воздушной линии 0,4 кВ (ВЛ-0,4 кВ) от РУ-0,4 кВ ТП 317 до границ земельного участка (ВУ) заявителя по ул. 64-й Армии, 71Д (ориентировочная протяженность - 0,1 км) для электроснабжения нежилого помещения, расположенного по  ул. 64-й Армии, 71Д в Кировском районе г. Волгограда»</t>
  </si>
  <si>
    <t>Строительство воздушной линии 0,4кВ (ВЛ-0,4кВ) от РУ-0,4кВ ТП 1708 до границ земельного участка (ВУ) заявителя пересечение ул. Аэрофлотская и ул. им. Хользунова, учетный №2-33-101 (ориентировочная протяженность – 0,169 км) для электроснабжения магазина, расположенного на пересечение ул. Аэрофлотская и ул. им. Хользунова, учетный №2-33-101 в Краснооктябрьском районе г. Волгограда</t>
  </si>
  <si>
    <t>Строительство воздушной линии 0,4 кВ (ВЛ-0,4 кВ) от РУ-0,4 кВ ТП 411 до границ земельного участка (ВУ) заявителя (ориентировочной протяженностью - 0,15 км) для электроснабжения нежилых помещений: пом. 2 (пл. 612,2 кв.м), пом. 1001 (пл. 732,3 кв.м), расположенных по ул. 64 Армии, 22 в Кировском районе г. Волгограда</t>
  </si>
  <si>
    <t>«Строительство ТП; строительство кабельно-воздушной линии 6кВ (КЛ,ВЛ-6 кВ) отпайки от существующей ВЛ-6кВ (ТП 214 – ТП 1264) до РУ-6 кВ проектируемой ТП; строительство воздушной линии ВЛ-0,4кВ от РУ-0,4 кВ проектируемой ТП до границ земельных участков (ВУ) заявителей для электроснабжения жилых домов, расположенных по адресам: ул. им. Попова, 26/2191, ул. им. Попова, 26/217 в Дзержинском районе г. Волгограда»</t>
  </si>
  <si>
    <t>«Строительство воздушной линии 0,4 кВ (ВЛ-0,4 кВ) от РУ-0,4 кВ ТП 281 до границ земельного участка (ВУ) заявителя (ориентировочная протяженность - 0,19 км) для электроснабжения ВЛ-0,4кВ L=40м, электрооборудование встроенного нежилого помещения (294,8 кв.м.), расположенная по адресу: пр-кт им. Маршала Советского Союза Г.К. Жукова, 169 в Дзержинском районе г. Волгограда»</t>
  </si>
  <si>
    <t>«Строительство кабельной линии 0,4 кВ (КЛ-0,4 кВ) от РУ-0,4 кВ ТП 5263 до границ земельного участка (ВУ) заявителя (ориентировочная протяженность - 0,5 км) для электроснабжения амбулаторно-поликлинического центра, расположенного по адресу: ул. Енотаевская, 1 в Дзержинском районе г. Волгограда»</t>
  </si>
  <si>
    <t>«Строительство воздушной линии 0,4 кВ (ВЛ-0,4 кВ) от РУ-0,4 кВ ТП 5519 до границ земельного участка заявителя (ориентировочная протяженность – 0.337 км) для электроснабжения индивидуального жилого дома, в том числе строительная площадка, расположенного по адресу: ул. Можжевеловая, 17 в Советском районе г. Волгограда»</t>
  </si>
  <si>
    <t>«Строительство воздушной линии 0,4 кВ (ВЛ-0,4 кВ) - отпайки от ВЛ-0,4 кВ ТП 3059 до границ земельного участка заявителя (ориентировочная протяженность - 0,2 км) для электроснабжения ЭПУ-0,4 кВ земельного участка ИЖС, расположенного по адресу: ул. Каховская, 39 в Ворошиловском районе г. Волгограда»</t>
  </si>
  <si>
    <t>«Строительство воздушной линии 0,4 кВ (ВЛ-0,4 кВ) - отпайки от ВЛ-0,4 кВ ТП 3059 до границ земельного участка заявителя (ориентировочная протяженность - 0,12 км) для электроснабжения жилого дома, расположенного по адресу: ул. Серноводская, 17 в Ворошиловском районе г. Волгограда»</t>
  </si>
  <si>
    <t>Строительство воздушной линии 0,4 кВ (ВЛ-0,4 кВ) - отпайки от ВЛ-0,4 кВ ТП 718 до границ земельного участка заявителя (ориентировочная протяженность - 0,195 км) для электроснабжения ЩУ-0,4 кВ нежилого помещения (66,3 кв.м.), расположенного по адресу: ул. Прибалтийская, 19а в Краснооктябрьском районе г. Волгограда</t>
  </si>
  <si>
    <t>Строительство воздушной линии 0,4 кВ (ВЛ-0,4 кВ) - отпайки от ВЛ-0,4 кВ ТП 5519 до границ земельного участка заявителя (ориентировочная протяженность - 0,16 км) для электроснабжения ЩУ-0,22 кВ жилого дома, расположенного по адресу: ул. Плетеная, з/у 20 в Советском районе г. Волгограда</t>
  </si>
  <si>
    <t>Строительство воздушной линии 0,4 кВ (ВЛ-0,4 кВ) - отпайки от ВЛ-0,4 кВ КТП 5519 до границ земельного участка (ВУ) заявителя (ориентировочная протяженность - 0,025 км) для электроснабжения ЩУ-0,4 кВ индивидуального жилого дома, расположенного по адресу: ул. Свадебная, з/у 11 в Советском районе г. Волгограда</t>
  </si>
  <si>
    <t>«Строительство ТП; строительство кабельной линии 6 кВ (КЛ-6 кВ) от опоры ВЛ-6 кВ (ТП 598 – ТПА 1566) до РУ-6 кВ проектируемой ТП (ориентировочная протяженность – 0,06 км); строительство воздушной линии 0,4 кВ (ВЛ-0,4 кВ) от РУ-0,4 кВ проектируемой ТП до границ земельного участка заявителя (ориентировочная протяженность – 0,03 км) для электроснабжения ЩУ-0,4 кВ и электрооборудования для электроснабжения земельного участка для размещения здания магазина (строительная площадка здания магазина), ЩУ-0,4 кВ и электрооборудование нежилого здания склада, расположенные по адресам: ул. Венецианова, 2в, ул. Неждановой, 19Б в Ворошиловском районе г. Волгограда»</t>
  </si>
  <si>
    <t>«Строительство ТП; строительство двух кабельных линий 10кВ (КЛ-10 кВ) от места врезки в КЛ-10 кВ (ТП 337 - ТП 338) до РУ-10 кВ проектируемой ТП (ориентировочная протяженность – 2х0,15 км); строительство кабельной линии 0,4 кВ (КЛ-0,4кВ) от РУ-0,4 кВ проектируемой ТП до границ земельного участка (ВУ) заявителя (ориентировочная протяженность – 0,15 км) для электроснабжения ВРУ-0,4кВ, питающей сети и электрооборудования для электроснабжения кирпичного здания электромонтажных мастерских, железобетонной сушильной камеры и бытовки, металлических бытовых помещений, расположенных по адресу: ул. Лазоревая, 334 в Кировском районе г. Волгограда»</t>
  </si>
  <si>
    <t>Строительство кабельно-воздушной линии 0,4 кВ (КЛ, ВЛ-0,4 кВ) от РУ-0,4 кВ ТП 717 до границ земельного участка заявителя (ориентировочная протяженность - 0,32 км) для электроснабжения здания пожарного депо со встроенными жилыми помещениями (площадь: 1205,3 кв.м), расположенного по адресу: пр. Волжский, 1 в Краснооктябрьском районе г. Волгограда</t>
  </si>
  <si>
    <t>«Строительство воздушной линии 0,4 кВ (ВЛ-0,4 кВ) от РУ-0,4 кВ ТП 956 до границ земельного участка заявителя (ориентировочная протяженность – 0.281 км) для электроснабжения индивидуального жилого дома, расположенного по адресу: ул. Кварцевая, 44 в Тракторозаводском районе г. Волгограда»</t>
  </si>
  <si>
    <t>«Строительство воздушной линии 0,4 кВ (ВЛ-0,4 кВ) от РУ-0,4 кВ ТП 622 до границ земельного участка заявителя (ориентировочная протяженность – 0.3 км) для электроснабжения ВРУ и электрооборудование магазина, расположенного по адресу: ул. Алехина, квартал 02_08_103 в Краснооктябрьском районе г. Волгограда»</t>
  </si>
  <si>
    <t>«Строительство кабельной линии 0,4 кВ (КЛ-0,4 кВ) от РУ-0,4 кВ ТП 1300 до границ земельного участка (ВУ) заявителя (ориентировочная протяженность – 0,23 км) для электроснабжения здания туалета с пристройками, расположенного по адресу: ул. 64-й Армии, 26б в Кировском районе г. Волгограда»</t>
  </si>
  <si>
    <t>«Строительство воздушной линии 0,4 кВ (ВЛ-0,4 кВ) от РУ-0,4 кВ ТП 906 до границ земельного участка заявителя (ориентировочная протяженность - 0,08 км) для электроснабжения ЩУ-0,4кВ и электрооборудование для электроснабжения жилого дома, расположенного по адресу: ул. Латошинская, 4 в Тракторозаводском районе г. Волгограда»</t>
  </si>
  <si>
    <t>"Строительство воздушной линии 0,4кВ (ВЛ-0,4кВ) от РУ-0,4кВ ТП 1708 до границ земельного участка (ВУ) заявителя пересечение ул. Аэрофлотская и ул. им. Хользунова, учетный №2-33-101 (ориентировочная протяженность – 0,169 км) для электроснабжения магазина, расположенного на пересечение ул. Аэрофлотская и ул. им. Хользунова, учетный №2-33-101 в Краснооктябрьском районе г. Волгограда"</t>
  </si>
  <si>
    <t>Строительство кабельно-воздушной линии 0,4 кВ (КЛ, ВЛ-0,4 кВ) от РУ-0,4 кВ ТП 819 до границ земельного участка заявителя (ориентировочная протяженность – 0,122 км) для электроснабжения павильона для торговли продовольственными и непродовольственными товарами, расположенного по адресу: ул. им. Батова, 1 в Тракторозаводском районе г. Волгограда</t>
  </si>
  <si>
    <t>Реконструкция ВЛ-0,4 кВ от КТП 5268 до нежилого помещения по ул.Ткачева,30 (инв. № 341000211691) (диспетчерское наименование: ВЛ-0,4 кВ от ТП 5268, гр.2) (ориентировочная протяженность – 0,16 км) для электроснабжения ВРУ-0,4кВ нежилых помещений, расположенных по ул. им. Ткачева, 30 в Центральном районе г. Волгограда</t>
  </si>
  <si>
    <t>Строительство воздушной линии 0,4 кВ (ВЛ-0,4 кВ) от РУ-0,4 кВ проектируемой ТП (мероприятия по строительству ТП выполняются по ТЗ №134-1-19-00478477/ТЗ-2019) до границ земельного участка заявителя (ориентировочная протяжённость - 0,05 км) для электроснабжения нежилого здания, расположенного по адресу: ул. Орехово - Зуевская, 16 в Тракторозаводском районе г. Волгограда</t>
  </si>
  <si>
    <t>«Строительство воздушной линии 0,4 кВ (ВЛ-0,4 кВ) от РУ-0,4 кВ проектируемой КТП до границ земельного участка заявителя (ориентировочная протяженность - 0,297 км) для электроснабжения жилого дома, расположенного по ул. Обручальная, з/у 15 в Советском районе г. Волгограда»</t>
  </si>
  <si>
    <t>«Строительство воздушной линии 0,4 кВ (ВЛ-0,4 кВ) - отпайки от ВЛ-0,4 кВ ТП 393 до границ земельного участка (ВУ) заявителя (ориентировочная протяженность - 0,25 км) для электроснабжения ВРУ-0,4кВ, питающей сети и электрооборудования для электроснабжения здания магазина (площадью 52,8 кв.м.), расположенного по адресу: ул. Арсеньева, 2б в Красноармейском районе г. Волгограда»</t>
  </si>
  <si>
    <t>"Строительство воздушной линии 0,4 кВ (ВЛ-0,4 кВ) от РУ-0,4 кВ ТП 1935 до границ земельного участка заявителя (ориентировочная протяженность - 0,13 км) для электроснабжения ВРУ-0,4 кВ здания овощехранилища, расположенного по адресу: Орловское сельское поселение, кадастровый номер 34:03:120002:1447 в Городищенском районе г. Волгограда"</t>
  </si>
  <si>
    <t>«Строительство воздушной линии 0,4 кВ (ВЛ-0,4 кВ) от РУ-0,4 кВ ТП 634 до границ земельного участка заявителя (ориентировочная протяженность – 0.325 км) для электроснабжения ВЛИ-0,4 кВ, ВРУ-0,4 кВ складских помещений, расположенные по адресу: ул. им. Горишного, 98 в Краснооктябрьском районе г. Волгограда»</t>
  </si>
  <si>
    <t>«Строительство воздушной линии 0,4 кВ (ВЛ-0,4 кВ) от РУ-0,4 кВ ТП 820 до границ земельного участка заявителя (ориентировочная протяженность – 0.40 км) для электроснабжения объекта дорожного сервиса, в том числе строительная площадка, расположенного по адресу: ул. Северокавказская, д.12, в Тракторозаводском районе г. Волгограда»</t>
  </si>
  <si>
    <t>Строительство воздушной линии 0,4 кВ (ВЛ-0,4 кВ) от РУ-0,4 кВ ТП 633 до границ земельного участка заявителя (ориентировочная протяженность - 0,3 км) для электроснабжения теплиц, расположенных по адресу: пос. Металлургов, 68 в Краснооктябрьском районе г. Волгограда</t>
  </si>
  <si>
    <t>Строительство воздушной линии 0,4 кВ (ВЛ-0,4 кВ) от РУ-0,4 кВ ТП 622 до границ земельного участка заявителя (ориентировочная протяженность - 0,3 км) для электроснабжения объекта придорожного сервиса (мойка автомобилей на 6 постов), расположенного по адресу: ул. Алехина, 14 в Краснооктябрьском районе г. Волгограда</t>
  </si>
  <si>
    <t>Строительство воздушной линии 0,4 кВ (ВЛ-0,4 кВ) от РУ-0,4 кВ ТП 1518 до границ земельного участка (ВУ) заявителя (ориентировочная протяженность - 0,19 км) для электроснабжения объекта бытового обслуживания, расположенного по адресу: ул. Череповецкая, 24г в Ворошиловском районе г. Волгограда
по факту КВЛ-0,4кВ</t>
  </si>
  <si>
    <t>Строительство воздушной линии 0,4 кВ (ВЛ-0,4 кВ) от РУ-0,4 кВ ТП 666 до границ земельного участка (ВУ) заявителя (ориентировочная протяженность - 0,075 км) для электроснабжения кирпичного гаражного бокса, расположенного по адресу: в районе ул. Таращанцев, 17 и ул. Богунской, гаражный бокс №2 в Краснооктябрьском районе г. Волгограда</t>
  </si>
  <si>
    <t>«Строительство воздушной линии 0,4 кВ (ВЛ-0,4 кВ) - отпайки от ВЛ-0,4 кВ РП 1090 до границ земельного участка заявителя (ориентировочная протяженность - 0,087 км) для электроснабжения нестационарного торгового объекта, расположенного по адресу: ул. Туркменская, 17 (номер в схеме 1.847) в Советском районе г. Волгограда»</t>
  </si>
  <si>
    <t>«Строительство воздушной линии 0,4 кВ (ВЛ-0,4 кВ) - отпайки от ВЛ-0,4 кВ ТП 763 гр.2 до границ земельного участка (ВУ) заявителя по адресу: п. Горный, ул. Бадальяна, д. 20 г.Волгограда (ориентировочная протяженность - 0,2 км) для электроснабжения жилого дома, расположенного по адресу: п. Горный, ул. Бадальяна, д. 20 в Советском районе г. Волгограда»</t>
  </si>
  <si>
    <t>«Строительство кабельно-воздушной линии 0,4 кВ (КЛ, ВЛ-0,4 кВ) от РУ-0,4 кВ ТП 720 до границ земельного участка (ВУ) заявителя (ориентировочная протяженность - 0,173 км) для электроснабжения гаражного бокса, расположенного по адресу: ул. Германа Титова, 14а в Краснооктябрьском районе г.Волгограда»</t>
  </si>
  <si>
    <t>«Строительство воздушной линии 0,4 кВ (ВЛ-0,4 кВ) - отпайки от ВЛ-0,4 кВ ТП 633 до границ земельного участка (ВУ) заявителя (ориентировочная протяженность - 0,038 км) для электроснабжения ЩУ-0,4кВ для электроснабжения жилого дома, расположенного по адресу: пос. Металлургов, 120Б в Краснооктябрьском районе г. Волгограда»</t>
  </si>
  <si>
    <t>«Строительство воздушной линии 0,4 кВ (ВЛ-0,4 кВ) - отпайки от ВЛ-0,4 кВ ТП 855 до границ земельного участка (ВУ) заявителя (ориентировочная протяженность - 0,04 км) для электроснабжения щита учета жилого дома, расположенного по адресу: ул. им. Левитана, 219 в Тракторозаводском районе г. Волгограда»</t>
  </si>
  <si>
    <t>«Строительство воздушной линии 0,4 кВ (ВЛ-0,4 кВ) - отпайки от ВЛ-0,4 кВ ТП 63 до границ земельного участка (ВУ) заявителя (ориентировочная протяженность - 0,045 км) для электроснабжения щита учета павильона (площадь: 50 кв.м.), расположенного по адресу: пересечение ул. им. Неждановой и ул. Автозаводской, номер в схеме 1.865 в Ворошиловском районе г. Волгограда»</t>
  </si>
  <si>
    <t>«Строительство воздушной линии 0,4 кВ (ВЛ-0,4 кВ) от РУ-0,4 кВ ТП 3102 до границ земельного участка (ВУ) заявителя (ориентировочная протяженность - 0,13 км) для электроснабжения ЩУ-0,4кВ и электрооборудование нестационарного торгового объекта, расположенного по адресу: ул. им. Константина Симонова, 30, торец дома (в схеме 1.1274) в Дзержинском районе г. Волгограда»</t>
  </si>
  <si>
    <t>«Строительство воздушной линии 0,4 кВ (ВЛ-0,4 кВ) - отпайки от ВЛ-0,4 кВ ТП 712 до границ земельного участка заявителя (ориентировочная протяженность - 0,147 км) для электроснабжения ЩУ-0,4 кВ для электроснабжения индивидуального жилого дома, расположенного по адресу: квартал 02_03_042 юго-западнее пересечения ул. им. Ломоносова с пер. Вязниковским в Краснооктябрьский районе г. Волгограда»</t>
  </si>
  <si>
    <t>Строительство воздушной линии 0,4 кВ (ВЛ-0,4 кВ) от РУ-0,4 кВ ТП 723 до границ земельного участка заявителя по ул.Хользунова, 11-13, гараж №66 (ориентировочная протяжённость - 0,15 км) для электроснабжения нежилого помещения гаража №66, расположенного по ул.Хользунова, 11-13 в Краснооктябрьском районе г. Волгограда</t>
  </si>
  <si>
    <t>Строительство воздушной линии 0,4 кВ (ВЛ-0,4 кВ) - отпайки от ВЛ-0,4 кВ ТП 646 до границ земельного участка заявителя, расположенного по ул. Поддубного, 13 (ориентировочная протяженность - 0,13 км) для электроснабжения киоска хлебобулочных изделий (площадь 20 кв.м.), расположенного по адресу: ул. Поддубного, 13 в Краснооктябрьском районе г. Волгограда</t>
  </si>
  <si>
    <t>«Строительство воздушной линии 0,4 кВ (ВЛ-0,4 кВ) от РУ-0,4 кВ РП 1100 до границ земельного участка (ВУ) заявителя (ориентировочная протяженность - 0,12 км) для электроснабжения нестационарного торгового объекта, расположенного по ул. Елецкая, 18 в Ворошиловском районе г. Волгограда»</t>
  </si>
  <si>
    <t>«Строительство воздушной линии 0,22 кВ (ВЛ-0,22 кВ) - отпайки от ВЛ-0,4 кВ ТП 1252 до границ земельного участка (ВУ) заявителя (ориентировочная протяженность - 0,1 км) для электроснабжения киоска продовольственных и не продовольственных товаров, расположенного по адресу: ул. Краснополянская, 50 (номер в схеме 1.1278) в Дзержинском районе г. Волгограда»</t>
  </si>
  <si>
    <t>«Строительство воздушной линии 0,4 кВ (ВЛ-0,4 кВ) от РУ-0,4 кВ ТП 2276 до границ земельного участка заявителя (ориентировочная протяженность - 0,19 км) для электроснабжения светофорного объекта, расположенного на пересечении б-ра 30-летия Победы и ул. им. Хорошева в Дзержинском районе г. Волгограда»</t>
  </si>
  <si>
    <t>«Строительство кабельно-воздушной линии 0,4 кВ (КЛ, ВЛ-0,4 кВ) от РУ-0,4 кВ ТП 735 до границ земельного участка (ВУ) заявителя (ориентировочная протяженность - 0,138 км) для электроснабжения щита учета и электрооборудование киоска по реализации периодической печатной продукции, расположенного по адресу: ул. Депутатская, 25 в Краснооктябрьском районе г.Волгограда»</t>
  </si>
  <si>
    <t>«Строительство воздушной линии 0,4 кВ (ВЛ-0,4 кВ) от РУ-0,4 кВ ТП 109 до границ земельного участка (ВУ) заявителя (ориентировочная протяженность - 0,1 км) для электроснабжения электрооборудования рекламной конструкции – светодиодный экран, расположенного по адресу: ул. Краснознаменская, при движении от пр-та им. В.И. Ленина к ул. Советской, справа, в 25м за пересечением с пр-том им. В.И. Ленина, в 0,6м от бордюра проезжей части автомобильной дороги до ближайшего края рекламной конструкции в Центральном районе г. Волгограда»</t>
  </si>
  <si>
    <t>«Строительство воздушной линии 0,4 кВ (ВЛ-0,4 кВ) от РУ-0,4 кВ ТП 2248 до границ земельного участка заявителя (ориентировочная протяженность - 0,3 км) для электроснабжения щита учета 0,4кВ, электрооборудования сооружения связи, расположенного по ул. 8 Воздушной Армии, земельный участок (учетный № 3-0-818) в Дзержинском районе г. Волгограда»</t>
  </si>
  <si>
    <t>«Строительство воздушной линии 0,22 кВ (ВЛ-0,22 кВ) от РУ-0,4 кВ ТП 565 до границ земельного участка (ВУ) заявителя (ориентировочная протяженность - 0,15 км) для электроснабжения павильона (продовольственные и непродовольственные товары), расположенного по адресу: пр. Университетский, 90 (номер в Схеме 1.780) в Советском районе г. Волгограда»</t>
  </si>
  <si>
    <t>«Строительство воздушной линии 0,22 кВ (ВЛ-0,22 кВ) от РУ-0,4 кВ ТП 58 до границ земельного участка (ВУ) заявителя (ориентировочная протяженность - 0,12 км) для электроснабжения павильона (продовольственные товары), расположенного по адресу: ул. Казахская, 8 (номер в Схеме 3.703) в Советском районе г. Волгограда»</t>
  </si>
  <si>
    <t>«Строительство воздушной линии 0,22 кВ (ВЛ-0,22 кВ) от РУ-0,4 кВ ТП 1527 до границ земельного участка (ВУ) заявителя (ориентировочная протяженность - 0,12 км) для электроснабжения павильона (продовольственные товары), расположенного по адресу: ул. Казахская, 24 (номер в Схеме 1.696) в Советском районе г. Волгограда»</t>
  </si>
  <si>
    <t>Строительство кабельно-воздушной линии 0,4 кВ (КЛ, ВЛ-0,4 кВ) от РУ-0,4 кВ ТП 1450 до границ земельного участка заявителя (ориентировочная протяженность - 0,25 км) для электроснабжения вводных устройств сооружения связи (железобетонный столб), расположенных по адресу: ул. им. композитора Танеева, 7 в Красноармейском районе г.Волгограда</t>
  </si>
  <si>
    <t>«Строительство кабельно-воздушной линии 0,4 кВ (КЛ, ВЛ-0,4 кВ) от РУ-0,4 кВ ТП 3508 до границ земельного участка (ВУ) заявителя (ориентировочная протяженность - 0,23 км) для электроснабжения щита учета и электрооборудование автомойки, расположенного по адресу: тер. Рабочий пос. Горьковский, ул. Волгоградская, з/у 176В в Советском районе г.Волгограда»</t>
  </si>
  <si>
    <t>«Строительство воздушной линии 0,4 кВ (ВЛ-0,4 кВ) - отпайки от ВЛ-0,4 кВ ТП 711 до границ земельного участка заявителя (ориентировочная протяженность - 0,052 км) для электроснабжения электрооборудования рекламной конструкции, расположенной по адресу: ул. им. Маршала Еременко, при движении в центр, справа, на пересечении с ул. Пельше, в 4м до остановки общественного транспорта «ЖКО», в 23м за светофором, в 9м от бордюра проезжей части до ближайшего края рекламной конструкции в Краснооктябрьском районе г. Волгограда»\</t>
  </si>
  <si>
    <t>Строительство кабельно-воздушной линии 0,4 кВ (КЛ, ВЛ-0,4 кВ) от РУ-0,4 кВ ТП 614 до границ земельного участка (ВУ) заявителя (ориентировочная протяженность - 0,2 км) для электроснабжения павильона для реализации продовольственных и непродовольственных товаров, расположенного по адресу: ул. Вершинина, 10 в Краснооктябрьском районе г. Волгограда</t>
  </si>
  <si>
    <t>Строительство воздушной линии 0,4 кВ (ВЛ-0,4 кВ) от РУ-0,4 кВ ТП 1081 до границ земельного участка заявителя (ориентировочная протяженность - 0,15 км) для электроснабжения нежилого помещения, расположенного по адресу: ул. им. милиционера Буханцева, 20 в Ворошиловском районе г. Волгограда</t>
  </si>
  <si>
    <t>«Строительство воздушной линии 0,4 кВ (ВЛ-0,4 кВ) - отпайки от ВЛ-0,4 кВ ТП 209, гр.1 до границ земельного участка (ВУ) заявителя (ориентировочная протяженность - 0,12 км) для электроснабжения блочно-модульной котельной, расположенной по адресу: пр-кт им. Маршала Советского Союза Г.К. Жукова, 13 в Дзержинском районе г. Волгограда»</t>
  </si>
  <si>
    <t>«Строительство воздушной линии 0,4 кВ (ВЛ-0,4 кВ) - отпайки от ВЛ-0,4 кВ ТП 60 границ земельного участка заявителя (ориентировочная протяженность - 0,21 км) для электроснабжения индивидуальных жилых домов, расположенных по адресам: ул. Пинская (кадастровый номер з/у 34:34:050052:1039), ул. Пинская (кадастровый номер з/у 34:34:050052:1040) в Ворошиловском районе г. Волгограда»</t>
  </si>
  <si>
    <t>«Строительство воздушной линии 0,4 кВ (ВЛ-0,4 кВ) от РУ-0,4 кВ ТП 706 до границ земельного участка заявителя (ориентировочная протяженность - 0,077 км) для электроснабжения ЩУ-0,22кВ и электрооборудование гаража, расположенного по адресу: пер. Аэропортовский, 6а в Краснооктябрьском районе г. Волгограда»</t>
  </si>
  <si>
    <t>«Строительство воздушной линии 0,4 кВ (ВЛ-0,4 кВ) - отпайки от ВЛ-0,4 кВ ТП 633 до границ земельного участка заявителя (ориентировочная протяженность - 0,043 км) для электроснабжения индивидуального жилого дома, расположенного по адресу: п. Металлургов, 120г кадастровый номер земельного участка: 34:34:020078:1532 в Краснооктябрьском районе г. Волгограда»</t>
  </si>
  <si>
    <t>«Строительство воздушной линии 0,4 кВ (ВЛ-0,4 кВ) от РУ-0,4 кВ ТП 716 до границ земельного участка заявителя (ориентировочная протяженность – 0.042 км) для электроснабжения гаражного бокса, расположенного по адресу: пр-кт им. В.И. Ленина, 119, гаражный бокс №3 в Краснооктябрьском районе г. Волгограда»</t>
  </si>
  <si>
    <t>«Строительство воздушной линии 0,4 кВ (ВЛ-0,4 кВ) от РУ-0,4 кВ ТП 527 до границ земельного участка заявителя (ориентировочная протяженность – 0.06 км) для электроснабжения строительной площадки, расположенного по адресу: пос. Кирпичного завода 8, 38д в Советском районе г. Волгограда»</t>
  </si>
  <si>
    <t>«Строительство воздушной линии 0,4 кВ (ВЛ-0,4 кВ) - отпайки от ВЛ-0,4 кВ ТП 769 границ земельного участка заявителя (ориентировочная протяженность - 0,168 км) для электроснабжения жилого дома, расположенного по адресу: ул. Апшеронская, 1 в Краснооктябрьском районе г. Волгограда»</t>
  </si>
  <si>
    <t>«Строительство воздушной линии 0,4 кВ (ВЛ-0,4 кВ) - отпайки от ВЛ-0,4 кВ ТП 712 до границ земельного участка заявителя (ориентировочная протяженность - 0,148 км) для электроснабжения жилого дома, расположенного по адресу: ул. Шатурская, 67/108 в Краснооктябрьском районе г. Волгограда»</t>
  </si>
  <si>
    <t>«Строительство воздушной линии 0,4 кВ (ВЛ-0,4 кВ) от РУ-0,4 кВ РП 180 до границ земельного участка заявителя (ориентировочная протяженность - 0,3 км) для электроснабжения нежилого помещения площадью 103,2 кв.м, расположенного по адресу: пр-кт им. В.И. Ленина, 59 в Центральном районе г. Волгограда»</t>
  </si>
  <si>
    <t>«Строительство воздушной линии 0,4 кВ (ВЛ-0,4 кВ) от РУ-0,4 кВ РП 630 до границ земельного участка заявителя (ориентировочная протяженность - 0,157 км) для электроснабжения кирпичного (с погребом) гаражного бокса, расположенного по ул. им. Кузнецова, 44Г, гаражный бокс 3 в Краснооктябрьском районе г. Волгограда»</t>
  </si>
  <si>
    <t>«Строительство воздушной линии 0,4 кВ (ВЛ-0,4 кВ) - отпайки от КВЛ-0,4 кВ ТП 723 границ земельного участка заявителя (ориентировочная протяженность - 0,039 км) для электроснабжения гаражного бокса, расположенного по адресу: ул. Хользунова, 13б, соор.5 в Краснооктябрьском районе г. Волгограда»</t>
  </si>
  <si>
    <t>Строительство воздушной линии 0,4 кВ (ВЛИ 0,4 кВ)  - отпайки от существующей ВЛ 0,4 кВ от ТП 3006 гр. 4 до границ земельного участка заявителя по ул. Пинская, 5, Ворошиловский район, г.Волгоград</t>
  </si>
  <si>
    <t>Строительство воздушной линии 0,4 кВ (ВЛ-0,4 кВ) от РУ -0,4 кВ ТП 562 до границ земельного участка (ВУ) заявителя по пр. Университетский, 5 (ориентировочная протяженность – 0,07 км) для электроснабжения промышленно-производственной базы, расположенной по пр. Университетский, 5 в Советском районе г. Волгограда</t>
  </si>
  <si>
    <t>Реконструкция ВЛ-0,4 кВ от ТП-773 (инв.№341000200837) (диспетчерское наименование: ВЛ-0,4 кВ ТП 1634 по ул. Качалова) (ориентировочная протяженность - 0,55 км) для электроснабжения жилого дома, расположенного по ул.Качалова,19 в Краснооктябрьском районе г. Волгограда</t>
  </si>
  <si>
    <t>Строительство воздушной линии 0,4 кВ (ВЛ-0,4 кВ) от РУ-0,4 кВ ТП 56 до границ земельного участка заявителя (ориентировочная протяженность - 0,19 км) для электроснабжения нежилого помещения (площадь 200.3 кв.м.) - складской павильон, литер В, расположенного по адресу: ул. Козловская, 55 в Ворошиловском районе г. Волгограда</t>
  </si>
  <si>
    <t>Строительство воздушной линии 0,4 кВ (ВЛ-0,4 кВ) от РУ-0,4 кВ РП 1200 до границ земельного участка (ВУ) заявителя (ориентировочная протяженность - 0,3 км) для электроснабжения рекламной конструкции, расположенной по адресу: пр-кт им.В.И. Ленина, при движении в Ворошиловский район, справа, в 30 м до пересечения с ул.7-ой Гвардейской Дивизии в Центральном районе г. Волгограда</t>
  </si>
  <si>
    <t>Строительство воздушной линии 0,4 кВ (ВЛ-0,4 кВ) - отпайки от ВЛ-0,4 кВ ТП 68 до границ земельного участка (ВУ) заявителя (ориентировочная протяженность - 0,22 км) для электроснабжения щита учета 0,4 кВ жилого дома, расположенного по адресу: ул. Тракторная, 115 в Советском районе г. Волгограда</t>
  </si>
  <si>
    <t xml:space="preserve">Строительство воздушной линии 0,4 кВ (ВЛ-0,4 кВ) от РУ-0,4 кВ ТП 1577 до границ земельного участка заявителя (ориентировочная протяженность -0,15 км) для электроснабжения щита учета здания коровника на 60 голов, расположенного по адресу: п. Царицын, кадастровый номер объекта 34:03:170001:1514 в Городищенском районе г. Волгограда </t>
  </si>
  <si>
    <t>Строительство кабельно -воздушной линии 0,4 кВ (КЛ, ВЛ -0,4 кВ) от РУ-0,4 кВ ТП 1288 до границ земельного участка (ВУ) заявителя (ориентировочная протяженность-0,2 км) для электроснабжения нежилого помещения, расположенного по адресу: ул. Невская, 12в в Центральном районе г. Волгограда</t>
  </si>
  <si>
    <t>Строительство ТП; строительство кабельно-воздушной линии 10кВ (КЛ,ВЛ-10 кВ) отпайки от опоры №59 существующей ВЛ-10кВ (ПС «Развилка-II» Ф.3 – Р.70) до РУ-10 кВ проектируемой ТП (ориентировочная протяженность - 0,16 км), для электроснабжения дошкольного образовательного учреждения, расположенного по адресу: п. Горная Поляна, ул. им. Григория Засекина в квартале 06_03_019 (кадастровый № 34:34:060064:401) в Советском районе г. Волгограда</t>
  </si>
  <si>
    <t>«Строительство ТП; строительство воздушной линии 6кВ (ВЛ-6 кВ) - отпайки от существующей ВЛ-6 кВ ПС «Гумрак» Ф-12 до РУ-6 кВ проектируемой ТП (ориентировочная протяженность - 0,12 км) для электроснабжения ЩУ-0,4кВ и электрооборудование для электроснабжения производственной базы, ЩУ-0,4кВ и электрооборудование здания овощехранилища, расположенные по адресу: ул. Моторная, 27 в Дзержинском районе г. Волгограда»</t>
  </si>
  <si>
    <t>«Строительство ТП; строительство воздушной линии 6кВ (ВЛ-6 кВ) - отпайки от существующей ВЛ-6 кВ (ТП 914 – РП 813) до РУ-6 кВ проектируемой ТП (ориентировочная протяженность - 0,06 км) для электроснабжения ЩУ-0,4кВ и электрооборудования для электроснабжения административного здания, расположенного по адресу: ул. Орехово-Зуевская, 16 в Тракторозаводском районе г. Волгограда»</t>
  </si>
  <si>
    <t>«Строительство кабельно-воздушной линии 10 кВ (КЛ, ВЛ-10 кВ) - отпайки от ВЛ-10 кВ ПС Татьянка - ТП 2428 до границ земельного участка заявителя (ориентировочная протяженность - 1,16 км) для электроснабжения щита учета 0,4кВ, электрооборудования сооружения связи, расположенного по адресу: ул. Вилянская, земельный участок (учетный № 8-0-464) в Красноармейском районе г. Волгограда»»</t>
  </si>
  <si>
    <t>Строительство кабельной линии 6кВ (КЛ-6 кВ) от опоры существующей ВЛ-6кВ (Р.213 – ТП 263) до границ земельного участка (РУ-6 кВ проектируемой ТП) заявителя (ориентировочная протяженность - 0,14 км) для электроснабжения производственного здания с пристройками, расположенного по адресу: ш. Авиаторов, 14а в Дзержинском районе г. Волгограда</t>
  </si>
  <si>
    <t>Строительство кабельно-воздушной линии 6 кВ (КЛ,ВЛ-6 кВ) отпайки от существующей ВЛ-6 кВ РП 911 - ТПА 924 до границ земельного участка (ВУ) заявителя (ориентировочная протяженность - 0,292 км) для электроснабжения производственной базы, расположенной по ул. Героев Тулы, 4А в Тракторозаводском районе г. Волгограда</t>
  </si>
  <si>
    <t>Строительство воздушной линии 6 кВ (ВЛ-6 кВ) - отпайки от ВЛ-6 кВ РП 680 - ТП 750 до границ земельного участка заявителя (ориентировочная протяженность - 0,926 км) для электроснабжения производственной базы, расположенной по адресу: ул. Столбовая, 10а в Краснооктябрьском районе г. Волгограда</t>
  </si>
  <si>
    <t>Установка  КТП, строительство воздушной линий ВЛ6кВ-отпайки от ВЛ6кВ ПС «Яблочная»Ф.3-ТП554 через линейный разъединитель до проектируемого КТП, строительство воздушной линии ВЛ0,4кВ от проектируемого КТП до границ участков заявителей (жилых домов, в т.ч строительной площадки) по ул.Ужгородская,76 и ул.Ужгородская,78 в Ворошиловском районе г.Волгограда</t>
  </si>
  <si>
    <t>«Строительство ТП; строительство воздушной линии 6кВ (ВЛ-6 кВ) - отпайки от существующей ВЛ-6 кВ (ПС «Садовая» Ф.22 - Р.96) до РУ-6 кВ проектируемой ТП (ориентировочная протяженность - 0,376 км) для электроснабжения ЩУ-0,4 кВ и электрооборудования земельного участка для размещения склада готовой продукции кадастровый номер земельного участка: 34:34:060016:2380, расположенного по адресу: ул. Казахская, 43 в Советский районе г. Волгограда»</t>
  </si>
  <si>
    <t>«Строительство ТП; строительство воздушной линии 6кВ (ВЛ-6 кВ) - отпайки от существующей ВЛ-6 кВ (РП 990 - ТПА 924) до РУ-6 кВ проектируемой ТП (ориентировочная протяженность - 0,015 км) для электроснабжения здание склада, расположенного по адресу: ул. Героев Тулы, 1 в Тракторозаводском районе г. Волгограда»</t>
  </si>
  <si>
    <t>Реконструкция ВЛ-10 кВ КРН № 3 – ВЛ-10 кВ ГПП &lt;Канатная&gt; (Ф.5) (инв. № 341000204662) (диспетчерское наименование: ВЛ-10кВ РП 2420 – ТПА 2419 на участке от РП 2420 до места отпайки к ТПА 2433 (опора №47)) (ориентировочная протяженность – 2,5 км) для электроснабжения части базы Сарептинского производственного участка, в составе склада готовой продукции (площадь 543,5 кв.м), расположенной по ул. им. Довженко, 73 в Красноармейском районе г. Волгограда</t>
  </si>
  <si>
    <t>«Строительство кабельной линии 0,4 кВ (КЛ-0,4 кВ) от РУ-0,4 кВ ТП 1807 до границ земельного участка (ВУ) заявителя (ориентировочная протяженность - 0,172 км) для электроснабжения сетей автогазозаправочной станции, расположенной по адресу: ул. Михайлова, 1б в Тракторозаводском районе г. Волгограда»</t>
  </si>
  <si>
    <t>строительства объекта: "Кабельная линия 0,4 кВ (КЛ-0,4кВ) от РУ-0,4 кВ ТП 1089 до границ земельного участка (ВУ) заявителя по ул. Елецкая, 4", расположенного в Ворошиловском районе г. Волгограда.</t>
  </si>
  <si>
    <t>«Строительство кабельной линии 0,4кВ (КЛ-0,4кВ) от РУ-0,4кВ ТП 2214 до границ земельного участка (ВУ) заявителя (ориентировочная протяженность - 0,28 км) для электроснабжения нежилого здания, расположенного по адресу: ул. Качинцев, 79 в Дзержинском районе г. Волгограда»</t>
  </si>
  <si>
    <t>Строительство двух кабельных линий 0,4 кВ (КЛ-0,4 кВ) от ТП 1456 (кабины Т-1 и Т-2) до границ земельного участка (ВУ) заявителя (ориентировочная протяженность -2х0,2км) для электроснабжения кафе, расположенного по ул. Остравская, 9 в Красноармейском районе, г. Волгограда</t>
  </si>
  <si>
    <t>строительства объекта :  "Кабельная линия 0,4 кВ (КЛ-0,4 кВ) от РУ-0,4 кВ РП 631 до границ земельного участка (ВУ) заявителя по ул. Богунская, 12А", расположенного в Краснооктябрьском районе г. Волгограда.</t>
  </si>
  <si>
    <t>Строительство кабельной линии 0,4кВ (КЛ-0,4 кВ) от РУ-0,4 кВ ТП 616 до границ земельного участка (ВУ) заявителя по ул. Кузнецова, 49 (ориентировочная протяженность – 0,12 км) для электроснабжения нежилого помещения, расположенного по ул. Кузнецова, 49 в Краснооктябрьском районе г. Волгограда</t>
  </si>
  <si>
    <t>Строительство кабельной линии 0,4 кВ (КЛ-0,4 кВ) от I с.ш. РУ-0,4 кВ ТП 2245 до границ земельного участка (ВУ) заявителя (ориентировочная протяженность - 0,085 км) для электроснабжения административного здания с гаражом, расположенного по адресу: б-р 30 - летия Победы, 32б в Дзержинском районе г. Волгограда</t>
  </si>
  <si>
    <t>«Строительство двух кабельных линий 0,4 кВ (КЛ-0,4 кВ) от РУ-0,4 кВ ТП 4224 до ВРУ-0,4кВ электроустановки административного здания (ориентировочная протяженность – 2х0,15 км) для электроснабжения электроустановки административного здания, расположенной по адресу: ул. Нильская, 4в в Дзержинском районе г. Волгограда»</t>
  </si>
  <si>
    <t>«Строительство кабельной линии 0,4 кВ (КЛ-0,4 кВ) от РУ-0,4 кВ ТП 637 до границ земельного участка (ВУ) заявителя (ориентировочная протяженность - 0,31 км) для электроснабжения нежилого помещения, расположенного по адресу: проспект Металлургов, 30а в Краснооктябрьском районе г. Волгограда»</t>
  </si>
  <si>
    <t>«Строительство кабельной линии 0,4 кВ (КЛ-0,4 кВ) от РУ-0,4 кВ ТП 1086 до границ земельного участка (ВУ) заявителя (ориентировочная протяженность – 0,34 км) для электроснабжения ЩУ-0,4 кВ и электрооборудование для электроснабжения многоквартирного жилого дома, расположенного по адресу: ул. Огарева, 1а в Ворошиловском районе г. Волгограда»</t>
  </si>
  <si>
    <t>Строительство кабельной линии 0,4 кВ (КЛ-0,4 кВ) от РУ-0,4 кВ ТП 1288 до границ земельного участка (ВУ) заявителя (ориентировочная протяженность - 0,12 км) для электроснабжения нежилого здания магазина, расположенного по адресу:  ул. Невская, 10Б в Центральном районе г. Волгограда</t>
  </si>
  <si>
    <t>Строительство кабельной линии 0,4 кВ (КЛ-0,4 кВ) от РУ-0,4 кВ ТП 4546 до границ земельного участка (ВУ) заявителя по ул. Малиновского, 5 (ориентировочная протяженность - 0,16 км) для электроснабжения торгового объекта, расположенного по ул. Малиновского, 5 в Советском районе г. Волгограда</t>
  </si>
  <si>
    <t>Строительство кабельной линии 0,4 кВ (КЛ-0,4 кВ) от РУ-0,4 кВ ТП 849 до ВРУ-0,4кВ жилого дома №42 по ул. Ополченская (ориентировочная протяженность - 0,12 км) для электроснабжения нежилого помещения, расположенного по адресу: ул. Ополченская, 42 в Тракторозаводском районе г. Волгограда</t>
  </si>
  <si>
    <t>«Строительство кабельной линии 0,4 кВ (КЛ-0,4 кВ) от РУ-0,4 кВ ТП 203 до границ земельного участка (ВУ) заявителя (ориентировочная протяженность – 0,13 км) для электроснабжения гараж-стоянки на 170 машин (площадь: 6564,5 кв.м), расположенного по адресу: ул. Пархоменко, 58 в Центральном районе г. Волгограда»</t>
  </si>
  <si>
    <t>«Строительство кабельной линии 0,4 кВ (КЛ-0,4 кВ) от РУ-0,4 кВ РП 1200 до границ земельного участка (ВУ) заявителя (ориентировочная протяженность – 0,1 км) для электроснабжения здания детского сада с пристройкой, расположенного по адресу: ул. Школьная, 8 в Центральном районе г. Волгограда»</t>
  </si>
  <si>
    <t>«Строительство кабельной линии 0,4 кВ (КЛ-0,4 кВ) от РУ-0,4 кВ РП 1290 до границ земельного участка (ВУ) заявителя (ориентировочная протяженность – 0,07 км) для электроснабжения вводно-распределительного устройства 0,4 кВ и внутренние сети нежилого здания (магазин), расположенного по адресу: ул. Хорошева (кадастровый № 34:34:030091:3910) в Дзержинском районе г. Волгограда»</t>
  </si>
  <si>
    <t>"Строительство кабельной линии 0,4кВ (КЛ-0,4кВ) от РУ-0,4кВ ТП 2268 до границ земельного участка (ВУ) заявителя (ориентировочная протяженность - 0,26 км) для электроснабжения объекта торговли, расположенного по адресу: б-р 30-летия Победы, к/н 34:34:030071:3424 в Дзержинском районе г. Волгограда"</t>
  </si>
  <si>
    <t>Строительство кабельной линии 0,4кВ (КЛ-0,4кВ) от РУ-0,4кВ ТП-1019 до границ земель-ного участка (ВРУ-0,4кВ) заявителя (здания детского сада №246) по ул.Даугавская,7 в Со-ветском районе г.Волгограда</t>
  </si>
  <si>
    <t>Реконструкция кабельных линий: КЛ-0,4 кВ ТП 1077 (инв.№341000203404) (диспетчерское наименование: две кабельные линии 0,4 кВ (КЛ-0,4 кВ) от ВРУ-0,4 кВ жилого дома №21 до ВРУ-0,4 кВ жилого дома №23 (ТП 1077, гр.8, гр.12) (ориентировочная протяженность ЛЭП - 2х0,095 км)) в Советском районе г. Волгограда</t>
  </si>
  <si>
    <t>Строительство двух кабельных линий 0,4 кВ (КЛ-0,4 кВ) от РУ-0,4 кВ ТП 744 до ВРУ-0,4кВ жилого дома №173 по пр-кту им. В.И. Ленина (ориентировочная протяженность - 0,164 км) для электроснабжения нежилого помещения, расположенного по адресу: пр-кт им. В.И. Ленина, 173 в Краснооктябрьском районе г. Волгограда</t>
  </si>
  <si>
    <t>«Строительство ТП; строительство двух кабельных линий 6кВ (КЛ-6 кВ) от места врезки в КЛ-6 кВ (ТП 874 - ТПА 1815) до РУ-6 кВ проектируемой ТП (ориентировочная протяженность - 2х0,17 км); строительство кабельной линии 0,4 кВ (КЛ-0,4кВ) от РУ-0,4 кВ проектируемой ТП до границ земельного участка (ВУ) заявителя (ориентировочная протяженность - 0,025 км) для электроснабжения нежилого здания, расположенного по адресу: пл. им. Дзержинского, 1 в Тракторозаводском районе г. Волгограда»</t>
  </si>
  <si>
    <t>Строительство ТП; строительство двух кабельных линий 6 кВ (КЛ-6 кВ) от места рассечки КЛ-6 кВ РП-1090 - ТП-11 до РУ-6 кВ проектируемой ТП (ориентировочная протяженность - 2х0,08 км); строительство кабельной линии 0,4 кВ (КЛ-0,4 кВ) от РУ-0,4 кВ проектируемой ТП до границ земельного участка (ВУ) заявителя для электроснабжения магазина, расположенного по адресу: ул. Туркменская, 13 в Советском  районе г. Волгограда</t>
  </si>
  <si>
    <t>«Строительство ТП; строительство кабельной линии 6 кВ (КЛ-6 кВ) – отпайки от существующей ВЛ-6 кВ ТП-908 - ТП 1994 до РУ-6 кВ проектируемой ТП (ориентировочная протяженность – 0,07 км) для электроснабжения КЛ-0,4 кВ и электрооборудование для электроснабжения садовых домов, расположенной по адресу: ул. Героев Тулы, 93/128 в Тракторозаводском районе г. Волгограда»</t>
  </si>
  <si>
    <t>КЛ-6 кВ от РУ-6 кВ ТП 5292 до границ земельного участка заявителя (РУ-6 кВ проектируемого ТП)", расположенного в Дзержинском районе г. Волгограда по адресу по ул. Бетонная, 13</t>
  </si>
  <si>
    <t>«Строительство кабельной линии 6кВ (КЛ-6 кВ) от места врезки в КЛ-6кВ (ПС «Разгуляевская», Ф.18 – ТП 1236) до границ земельного участка (РУ-6 кВ проектируемой ТП) заявителя (ориентировочная протяженность – 2х0,07 км) для электроснабжения КТП 6/0,4кВ и энергооборудование для электроснабжения нежилых помещений, расположенной по адресу: ул. Краснополянская, 72Л, кад. № з/у 34:34:030006:68, кад. № нежилых помещений 34:34:030006:332, 34:34:030006:419 в Дзержинском районе г. Волгограда»</t>
  </si>
  <si>
    <t>«Строительство ТП; строительство кабельной линии 6 кВ (КЛ-6 кВ) от РУ-6 кВ ТП-11, яч.3 до РУ-6 кВ проектируемой ТП (ориентировочная протяженность – 0,095 км) для электроснабжения ярмарки, расположенной по адресу: ул. Авиаторская, 1 в Советском районе г. Волгограда»</t>
  </si>
  <si>
    <t>Строительство ТП;КЛ-6 кВ от опоры ВЛ-6 кВ (ТПА 2092-ТПА 2033) до РУ-6 кВ проект.ТП ул.Циолковского,18Д</t>
  </si>
  <si>
    <t>«Строительство кабельной линии 10кВ (КЛ-10 кВ) от опоры существующей ВЛ-10кВ (РП 2420 яч.11 – Р.98) до границ земельного участка (РУ-10 кВ проектируемой ТП) заявителя (ориентировочная протяженность - 0,12 км) для электроснабжения проектируемой КТП 10/0,4 кВ и электрооборудования для электроснабжения пристройки с бытовыми помещениями, расположенного по адресу: ул. 40 лет ВЛКСМ, 78б в Красноармейском районе г. Волгограда»</t>
  </si>
  <si>
    <t>Строительство двух кабельных линий 6 кВ (КЛ-6 кВ) от места врезки в КЛ-6 кВ (ТПА 687 - ТПА 1653) до границ земельного участка заявителя (РУ-6 кВ проектируемого КТП) по пр-кт им. В.И. Ленина, 65Н (ориентировочная протяженность - 2х0,025 км) для электроснабжения здания автозаправочной станции, расположенной по пр-т им. В.И. Ленина, 65Н в Краснооктябрьском районе г. Волгограда</t>
  </si>
  <si>
    <t>«Строительство ТП; строительство кабельной линии 6кВ (КЛ-6 кВ) от РУ-6кВ проектируемой КТП-1 до РУ-6 кВ проектируемой КТП-2 (ориентировочная протяженность – 0,18 км) для электроснабжения ЩУ-0,4кВ и электрооборудования для электроснабжения нежилого помещения (площадь: 429,2 кв.м.), ЩУ-0,4кВ и электрооборудования для электроснабжения нежилого помещения (площадь: 248,7 кв.м.), ЩУ-0,4кВ и электрооборудования для электроснабжения нежилого помещения (площадь: 616,8 кв.м.), расположенные по адресу: ул. Лавренева, 21 в Тракторозаводском районе г. Волгограда»</t>
  </si>
  <si>
    <t>Строительство кабельной линии 6кВ (КЛ-6 кВ) от РУ-6кВ ТП 937 до границ земельного участка (РУ-6 кВ проектируемой ТП) заявителя (ориентировочная протяженность - 0,27 км) для электроснабжения сборочной мастерской, расположенной по адресу: ул. Вильнюсская, 42б в Тракторозаводском районе г. Волгограда</t>
  </si>
  <si>
    <t>строительства объекта: "Две ка-бельные линии 6 кВ (КЛ-6 кВ) от места врезки в КЛ 6 кВ (ТП 5265, яч. 3 - ТПА 299, яч. 2) до границ земельного участка (РУ-6 кВ проектируемой ТП) заявителя по ул. Ангарская, 88", расположенного в Дзержинском районе г. Волгограда.</t>
  </si>
  <si>
    <t>«Строительство ТП; строительство двух кабельных линий 6 кВ (КЛ-6 кВ) от места рассечки КЛ-6 кВ (ТП 613 – ТП 660) до РУ-6 кВ проектируемой ТП (ориентировочная протяженность – 2х0,07 км) для электроснабжения многоэтажного жилого дома, расположенного по адресу: ул. Северный городок, 6 кадастровый номер земельного участка 34:34:020053:38 в Краснооктябрьском районе г. Волгограда»</t>
  </si>
  <si>
    <t>«Строительство ТП; строительство кабельной линии 6 кВ (КЛ-6 кВ) – отпайки от существующей ВЛ-6 кВ Р.12 - ТП 3226 до РУ-6 кВ проектируемой ТП (ориентировочная протяженность – 0,04 км) для электроснабжения ЩУ-0,4 кВ и электрооборудования для электроснабжения здания котельной (площадь: 26,9 кв.м), расположенного по адресу: ул. Ряжская, 16 (кадастровый номер 34:34:030103:362) в Дзержинском районе г. Волгограда»</t>
  </si>
  <si>
    <t>«Строительство ТП; строительство двух кабельных линий 6 кВ (КЛ-6 кВ) от места рассечки КЛ-6 кВ РП-530 – ТП-1018 до РУ-6 кВ проектируемой ТП (ориентировочная протяженность – 2х0,015 км) для электроснабжения магазина, расположенного по адресу: пр. Университетский, 77а в Советском районе г. Волгограда»</t>
  </si>
  <si>
    <t>Строительство ТП; строительство двух кабельных линий 10кВ (КЛ-10 кВ) от места рассечки в КЛ-10 кВ (ПС «Орловка» Ф.6 - ТП 1939) до РУ-10 кВ проектируемой ТП (ориентировочная протяженность - 2х0,2 км) для электроснабжения здания склада, расположенного по адресу: пос. Водстрой, ул. им. Костюченко, квартал 01 07 025 в Тракторозаводском районе г. Волгограда</t>
  </si>
  <si>
    <t>«Строительство ТП; строительство двух кабельных линий 6кВ (КЛ-6 кВ) от места врезки в КЛ-6 кВ (ПС «Спартановка» Ф-23 – ТП 983) до РУ-6 кВ проектируемой ТП (ориентировочная протяженность – 2х0,186 км) для электроснабжения ЩУ-0,4кВ и электрооборудования для электроснабжения здания склада (площадь: 159,5 кв.м.), ЩУ-0,4кВ и электрооборудования здания склада, ЩУ-0,4кВ и электрооборудования для электроснабжения части здания склада и РММ, ЩУ-0,4кВ части здания теплой стоянки и гаража для грузовых машин (площадь: 161 кв.м.), расположенные по адресу: ул. Лавренева, 21, ул. Лавренева, 26д в Тракторозаводском районе г. Волгограда»</t>
  </si>
  <si>
    <t>Строительство ТП; строительство двух кабельных линий 10кВ (КЛ-10 кВ) от места врезки в КЛ-10 кВ (ТПА 1814 - ТПА 1938) до РУ-10 кВ проектируемой ТП (ориентировочная протяженность – 2х0,04 км) для электроснабжения ВРУ-0,4кВ для электроснабжения здания котельной, расположенного по адресу: ул. Костюченко, 2 в Тракторозаводском районе г. Волгограда</t>
  </si>
  <si>
    <t>киоскового типа</t>
  </si>
  <si>
    <t>«Строительство ТП; строительство воздушной линии 6кВ (ВЛ-6 кВ) - отпайки от существующей ВЛ-6 кВ (Р.152 – ТП 1296) до РУ-6 кВ проектируемой ТП (ориентировочная протяженность - 0,5 км) для электроснабжения ЩУ-0,4кВ и электрооборудование для электроснабжения административного здания (площадь: 425,6 кв.м), расположенного по адресу: ул. Моторная, 35 в Дзержинском районе г. Волгограда»</t>
  </si>
  <si>
    <t>Столбового типа</t>
  </si>
  <si>
    <t>Строительство кабельно-воздушной линии 0,4 кВ (КЛ,ВЛ-0,4 кВ) от РУ-0,4 кВ ТП 980 до границ земельного участка заявителя (ориентировочная протяженность - 0,3 км) для электроснабжения ЩУ-0,4 кВ для электроснабжения индивидуального жилого дома, расположенного по адресу: ул.Зеленодольская, 23А в Тракторозаводском районе г. Волгограда</t>
  </si>
  <si>
    <t>Строительство ТП; строительство воздушной линии 0,4 кВ (ВЛ-0,4 кВ) от РУ-0,4 кВ проектируемой ТП до границ земельного участка заявителя (ориентировочная протяженность - 0,02 км) для электроснабжения ЩУ и электрооборудование жилого дома, расположенного по адресу: ул. им. Васнецова, 27; строительство воздушной линии 0,4 кВ (ВЛ-0,4 кВ) от РУ-0,4 кВ проектируемой ТП до границ земельного участка заявителя (ориентировочная протяженность - 0,07 км) для электроснабжения жилого дома, расположенного по адресу: ул. им. Поленова, 27 в Ворошиловском районе г. Волгограда</t>
  </si>
  <si>
    <t>Строительство воздушной линии 0,4 кВ (ВЛ-0,4 кВ) от РУ-0,4 кВ ТП 1054 до границ земельных участков заявителей (ориентировочная протяженность - 0,230 км, в том числе с использованием существующих опор) для электроснабжения садовых домов, расположенных по адресам: ул. Семенова-Тян-Шанского д. 26/1, ул. Семенова-Тян-Шанского д. 26/2 в Ворошиловском районе Волгограда</t>
  </si>
  <si>
    <t>Строительство воздушной линии 0,4 кВ (ВЛ-0,4 кВ) от опоры №4 ВЛ-0,4 кВ ТП 54 до границ земельного участка заявителя (примерная протяженность проектируемой линии – 0,13 км.) для электроснабжения индивидуального жилого дома, расположенного по адресу: ул. Тверская, д. 160, в Советском районе г. Волгограда</t>
  </si>
  <si>
    <t>Строительство воздушной линии 0,4 кВ (ВЛ-0,4 кВ) - отпайки от ВЛ-0,4 кВ ТП 402 до границ земельного участка заявителя (примерная протяженность проектируемой линии - 0,06 км.) для электроснабжения индивидуального жилого дома, расположенного по адресу: ул. Лавровая, д.31 в Кировском районе г. Волгограда
(наимен у Лудиной -ТП 323)</t>
  </si>
  <si>
    <t>Строительство воздушной линии 0,4 кВ (ВЛ-0,4 кВ) - отпайки от ВЛ-0,4 кВ ТП 1392 до границ земельного участка заявителя (ориентировочная протяженность проектируемой линии – 0,160 км.) для электроснабжения здания церкви с пристроями, расположенной по адресу: г. Волгоград, Кировский р-н, ул. им. Красных Партизан д. 6</t>
  </si>
  <si>
    <t>Строительство воздушной линии 0,4 кВ (ВЛ-0,4 кВ) - отпайки от ВЛ-0,4 кВ ТП 5519 до границ земельного участка заявителя (примерная протяженность проектируемой линии – 0,130 км.) для электроснабжения индивидуального жилого дома, расположенного по адресу: ул. Обручальная, з/у 36 в Советском районе г. Волгограда</t>
  </si>
  <si>
    <t>Строительство воздушной линии 0,4 кВ (ВЛ-0,4 кВ) - отпайки от ВЛ-0,4 кВ ТП 236 до границ земельного участка заявителя (ориентировочная протяженность - 0,25 км) для электроснабжения индивидуального жилого дома, расположенного по адресу: ул. Третьяковская, 15 в Дзержинском районе г. Волгограда</t>
  </si>
  <si>
    <t xml:space="preserve"> Строительство воздушной линии 0,4 кВ (ВЛ-0,4 кВ) от РУ-0,4 кВ ТП 2616 до границ земельного участка заявителя (ориентировочная протяженность - 0,74 км) для электроснабжения индивидуального жилого дома, расположенного по адресу: ул. Нестерова, д. 1 в Краснооктябрьском районе г. Волгограда</t>
  </si>
  <si>
    <t>Строительство воздушной линии 0,4 кВ (ВЛ-0,4 кВ) отпайка от существующей ВЛ-0,4 кВ от ТП 1818, гр.1 до границ земельного участка заявителя (ориентировочная протяженность – 0,06 км) для электроснабжения жилого дома, расположенного по ул. Берилловая, 29 в Тракторозаводском районе г. Волгограда</t>
  </si>
  <si>
    <t>Строительство воздушной линии 0,4 кВ (ВЛ-0,4 кВ) - отпайки от ВЛ-0,4 кВ ТП 1818 до границ земельного участка (ВУ) заявителя (ориентировочная протяженность - 0,08 км) для электроснабжения ЩУ-0,4 кВ и электрооборудование жилого дома, расположенного по адресу: ул.Сборочная, 58 в Тракторозаводском районе г. Волгограда</t>
  </si>
  <si>
    <t>Строительство воздушной линии 0,22 кВ (ВЛ-0,22 кВ) отпайки от ВЛ-0,4 кВ ТП 228 до границ земельного участка заявителя (ориентировочная протяженность проектируемой линии – 0,12 км) для электроснабжения малоэтажной жилой застройки (Индивидуальный жилой дом/ Садовый/Дачный дом), расположенной по адресу: г. Волгоград, Дзержинский район, ул. им. Ползунова д. 3в</t>
  </si>
  <si>
    <t>Строительство воздушной линии 0,4 кВ (ВЛ-0,4 кВ) – отпайки от опоры № 1 ВЛ-0,4 кВ ТП 679 до границ земельного участка заявителя (ориентировочная протяженность проектируемой линии – 0,1 км.) для электроснабжения индивидуального жилого дома, расположенного по адресу: г. Волгоград, Краснооктябрьский район, ул. им. Ольги Ковалевой, д.76</t>
  </si>
  <si>
    <t>Строительство воздушной линии 0,4 кВ (ВЛ-0,4 кВ) отпайку от ВЛ-0,4 кВ ТП 826 до границ земельного участка заявителя (ориентировочная протяженность проектируемой линии – 0,05 км.) для электроснабжения малоэтажной жилой застройки (Индивидуальный жилой дом/ Садовый/Дачный дом), расположенной по адресу: ул. Северокавказская, 8а в Тракторозаводском районе г. Волгограда</t>
  </si>
  <si>
    <t>Строительство воздушной линии 0,4 кВ (ВЛ-0,4 кВ) – отпайку от ВЛ-0,4 кВ ТП 888до границ земельного участка заявителя (ориентировочная протяженность проектируемой линии – 0,176 км.) малоэтажной жилой застройки (Индивидуальный жилой дом/ Садовый/Дачный дом), расположенного по адресу: г. Волгоград, Тракторозаводский р-н, ул.Сборочная, 35</t>
  </si>
  <si>
    <t>Строительство воздушной линии 0,4 кВ (ВЛ-0,4 кВ) - отпайки от ВЛ-0,4 кВ ТП 712 до границ земельного участка заявителя (ориентировочная протяженность проектируемой линии – 0,11 км.) для электроснабжения малоэтажной жилой застройки (Индивидуальный жилой дом/ Садовый/Дачный дом), расположенной по адресу: г. Волгоград, Краснооктябрьский район, ул. Жданова, 43в</t>
  </si>
  <si>
    <t>Строительство воздушной линии 0,4 кВ (ВЛ-0,4 кВ) – отпайки от ВЛ-0,4кВ ТП 956 гр.20 до границ земельного участка заявителя (ориентировочная протяженность проектируемой линии – 0,075 км.) для электроснабжения малоэтажной жилой застройки (Индивидуальный жилой дом/ Садовый дом/ Дачный дом), расположенной по адресу: г. Волгоград, ул. Энтузиастов д. 72</t>
  </si>
  <si>
    <t>Строительство воздушной линии 0,4 кВ (ВЛ-0,4 кВ) - отпайки от существующей ВЛ-0,4 кВ ТП 857 до границ земельного участка заявителя (примерная протяженность проектируемой линии – 0,360 км.) для электроснабжения павильона для оказания бытовых услуг, расположенной по адресу: ул. Дундича, номер в схеме 3.1116в Тракторозаводском районе г. Волгограда</t>
  </si>
  <si>
    <t>Строительство воздушной линии 0,4 кВ (ВЛ-0,4 кВ) - отпайки от ВЛ-0,4 кВ ТП 2323 до границ земельного участка заявителя (примерная протяженность проектируемой линии – 0,3 км.) для электроснабжения индивидуального жилого дома, расположенного по адресу: пер. Усть-Каменогорский, д. 1А, в Кировском районе г. Волгограда</t>
  </si>
  <si>
    <t>Строительство воздушной линии 0,4 кВ (ВЛ-0,4 кВ) - отпайки от ВЛ-0,4 кВ ТП 1634 границ земельного участка заявителя (ориентировочная протяженность - 0,256 км) для электроснабжения нестационарного торгового объекта, расположенного по адресу: пересечение ул. им. Поддубного и пр-кта Металлургов (напротив входа в "Магнит Семейный" номер в схеме 1.1204) в Краснооктябрьском районе г. Волгограда</t>
  </si>
  <si>
    <t>Строительство ВЛ- 0,4 кВ (ВЛ-0,4 кВ) от РУ-0,4 кВ ТП 4251 до гр.зем.уч. заявителя пр.им.Жукова,57</t>
  </si>
  <si>
    <t>Строительство воздушной линии 0,4 кВ (ВЛ-0,4 кВ) - отпайки от ВЛ-0,4 кВ ТП 207 до границ земельного участка заявителя (ориентировочная протяженность проектируемой линии – 0,1 км.) для электроснабжения ЩУ-0,4 кВ и электрооборудования квартиры, расположенного по адресу: г. Волгоград, Дзержинский район, ул. Мемельская, д. 11 (34:34:030098:611)</t>
  </si>
  <si>
    <t>столбового типа</t>
  </si>
  <si>
    <t>Строительство воздушной линии 0,4 кВ (ВЛ-0,4 кВ) - отпайки от ВЛ-0,4 кВ ТП 527 до границ земельного участка заявителя (ориентировочная протяженность - 0,06 км) для электроснабжения индивидуального жилого дома, расположенной по адресу: тер. Поселок Кирпичного завода №8, з/у 42 в Советском районе г. Волгограда</t>
  </si>
  <si>
    <t>Строительство воздушной линии 0,4 кВ (ВЛ-0,4 кВ) - отпайки от ВЛ-0,4 кВ ТП 5265, гр. 3 до границ земельного участка заявителя (ориентировочная протяженность - 0,065 км) для электроснабжения индивидуального жилого дома, расположенного по адресу: ул. им. Полины Осипенко, 48в в Дзержинском районе г. Волгограда</t>
  </si>
  <si>
    <t>Строительство воздушной линии 0,4 кВ (ВЛ-0,4 кВ) от РУ-0,4 кВ ТП 1479 до границ земельного участка заявителя (ориентировочная протяженность - 0.19 км) для электроснабжения ВРУ-0,4 кВ питающая сеть и электрооборудование для электроснабжения индивидуального жилого дома, в том числе строительная площадка, расположенные по адресу: проезд Куйбышевский, 41 в Красноармейском районе г. Волгограда</t>
  </si>
  <si>
    <t>Строительство воздушной линии 0,4 кВ (ВЛ-0,4 кВ) - отпайки от ВЛ-0,4 кВ ТП 1701 до границ земельного участка заявителя (ориентировочная протяженность - 0,096 км) для электроснабжения жилого дома. Расположенного по адресу: ул.Шатурская, д.20 в Краснооктябрьском районе г. Волгограда</t>
  </si>
  <si>
    <t>Строительство воздушной линии 0,4 кВ (ВЛ-0,4 кВ) - отпайки от ВЛ-0,4 кВ ТП 888 до границ земельного участка заявителя (ориентировочная протяженность - 0,02 км) для электроснабжения индивидуального жилого дома, расположенного по адресу: ул. Березовая, д.33а в Тракторозаводском районе г. Волгограда</t>
  </si>
  <si>
    <t>Строительство воздушной линии 0,4 кВ (ВЛ-0,4 кВ) от РУ-0,4 кВ ТП 967 до границ земельного участка заявителя (ориентировочная протяженность - 0.122 км) для электроснабжения ВРУ-0,4 кВ и электрооборудование для электроснабжения павильона для оказания бытовых услуг, расположенного по адресу: наб. Волжской флотилии, 7А, номер в схеме 3.1073 в Тракторозаводском районе г. Волгограда</t>
  </si>
  <si>
    <t>Строительство воздушной линии 0,4 кВ (ВЛ-0,4 кВ) – отпайки от ВЛ-0,4 кВ ТП 5534 до границ земельного участка заявителя (примерная протяженность проектируемой линии - 0,045 км) для электроснабжения индивидуального жилого дома, расположенного по адресу: ул. Кружевная, з/у 34 в Советском районе г. Волгограда</t>
  </si>
  <si>
    <t>Строительство воздушной линии 0,4 кВ (ВЛ-0,4 кВ) - отпайки от ВЛ-0,4 кВ ТП 929 до границ земельного участка заявителя (примерная протяженность проектируемой линии – 0,03 км.) для электроснабжения малоэтажной жилой застройки, расположенной по адресу: тер. СНТ "Мичуринец-7", ул.19-я квартальная, уч.№ 23 в Тракторозаводском районе г. Волгограда</t>
  </si>
  <si>
    <t>Строительство   ВЛ-0,4 кВ от ТП 888 ул. Березовая,41</t>
  </si>
  <si>
    <t>Строительство воздушной линии 0,4 кВ (ВЛ-0,4 кВ) - отпайки от ВЛ-0,4 кВ ТП 3048, гр.4 до границ земельного участка заявителя (ориентировочная протяженность - 0,16 км) для электроснабжения индивидуальных жилых домов, расположенные по адресам: п. Царицын кадастровый номер 34:34:170001:2121, п. Царицын кадастровый номер 34:34:170001:2120 в Городищенском районе г. Волгограда</t>
  </si>
  <si>
    <t>Строительство воздушной линии 0,22 кВ (ВЛ-0,22 кВ) - отпайки от ВЛ-0,4 кВ ТП 5519 до границ земельного участка заявителя (примерная протяженность проектируемой линии – 0,025 км.) для электроснабжения индивидуального жилого дома, расположенного по адресу: ул. Обручальная, з/у 37 в Советском районе г. Волгограда</t>
  </si>
  <si>
    <t>Строительство воздушной линии 0,4 кВ (ВЛ-0,4 кВ) - отпайки от ВЛ-0,4 кВ ТП 2415 до границ земельного участка заявителя (ориентировочная протяженность проектируемой линии – 0,04 км.) для электроснабжения малоэтажной жилой застройки, расположенной по адресу: п. Кирова ул. Магистральная д. 20 в Светлоярском районе Волгоградской области</t>
  </si>
  <si>
    <t>Строительство воздушной линии 0,4 кВ (ВЛ-0,4 кВ) - отпайки от ВЛ-0,4 кВ ТП 358 до границ земельного участка заявителя (примерная протяженность проектируемой линии – 0,09 км.) для электроснабжения индивидуального жилого дома, расположенного по адресу: ул. адмирала Макарова д. 16 Б в Красноармейском районе г. Волгограда</t>
  </si>
  <si>
    <t>Строительство воздушной линии 0,4 кВ (ВЛ-0,4 кВ) – отпайки от ВЛ-0,4 кВ ТП 531 до границ земельного участка заявителя (примерная протяженность проектируемой линии – 0,03 км) для электроснабжения индивидуального жилого дома, расположенного по адресу: ул. Полярная, д.14 в Советском районе г. Волгограда</t>
  </si>
  <si>
    <t>Строительство воздушной линии 0,4 кВ (ВЛ-0,4 кВ) - отпайки от проектируемой ВЛ-0,4 кВ ТП 918 ( по ТУ № 134-1-21-00577587) до границ земельного участка заявителя (примерная протяженность проектируемой линии – 0,101 км.) для электроснабжения малоэтажной жилой застройки, расположенной по адресу: , СНО "Мичуринец-7", квартал № 19, участок №1 в Тракторозаводском районе г. Волгограда</t>
  </si>
  <si>
    <t>Строительство воздушной линии 0,4 кВ (ВЛ-0,4 кВ) от РУ 0,4 кВ ТП 52 до границ земельного участка заявителя (ориентировочная протяженность проектируемой линии – 0,16 км.) для электроснабжения нежилой застройки (хозяйственной постройки, нежилого здания), расположенной по адресу: г. Волгоград, ул. Елецкая, в 30 метрах от дома 21</t>
  </si>
  <si>
    <t>Строительство воздушной линии 0,4 кВ (ВЛ-0,4 кВ) - отпайки от ВЛ 0,4 кВ проектируемой ТП (мероприятия по строительству ТП выполняются по ТЗ №134-1-20-00547705/ТЗ-2021) до границ земельного участка заявителя (ориентировочная протяженность - 0,11 км) для электроснабжения ЩУ-0,4 кВ жилого дома, расположенного по адресу: ул. им. Перова, 24 в Ворошиловском районе г. Волгограда</t>
  </si>
  <si>
    <t xml:space="preserve">Строительство воздушной линии 0,4 кВ (ВЛ-0,4 кВ) - отпайки от ВЛ-0,4 кВ ТП 2919 до границ земельного участка заявителя (ориентировочная протяженность - 0,2 км) для электроснабжения индивидуального жилого дома, расположенного по адресу: ул. Латошинская, д.66 в Тракторозаводском районе г. Волгограда.
</t>
  </si>
  <si>
    <t>Строительство воздушной линии 0,4 кВ (ВЛ-0,4 кВ) отпайку от ВЛ-0,4 кВ ТП 709 до границ земельного участка заявителя (ориентировочная протяженность проектируемой линии – 0,05 км.) для электроснабжения жилого дома, расположенной по адресу: ул. Буровая, 18 в Краснооктябрьском районе г. Волгограда</t>
  </si>
  <si>
    <t>Строительство воздушной линии 0,4 кВ (ВЛ-0,4 кВ) - отпайки от ВЛ-0,4 кВ ТП 1054 до границ земельного участка заявителя (примерная протяженность проектируемой линии – 0,03 км.) для электроснабжения жилого строения, расположенного по адресу: с/т Волжанин, участок №135 в Ворошиловском районе г. Волгограда</t>
  </si>
  <si>
    <t>Строительство воздушной линии 0,4 кВ (ВЛ-0,4 кВ) – отпайки от ВЛ-0,4 кВ ТП 609 до границ земельного участка заявителя (ориентировочная протяженность проектируемой линии – 0,02 км.) для электроснабжения малоэтажной жилой застройки (Индивидуальный жилой дом/ Садовый дом/ Дачный дом), расположенной по адресу г. Волгоград, ул. Кубинская, кадастровый номер земельного участка: 34:34:020096:3181</t>
  </si>
  <si>
    <t>Строительство воздушной линии 0,4 кВ (ВЛ-0,4 кВ) - отпайки от ВЛ-0,4 кВ ТП 645 до границ земельного участка заявителя (ориентировочная протяженность - 0,066 км) для электроснабжения нестационарного торгового объекта: павильон продовольственные и непродовольственные товары площадью 15 кв.м., расположенного по адресу: ул.им. Менделеева, 100 в Краснооктябрьском районе г. Волгограда</t>
  </si>
  <si>
    <t>Строительство воздушной линии 0,4 кВ (ВЛ-0,4 кВ) – от РУ-0,4 кВ РП 1590 до границ земельного участка заявителя (ориентировочная протяженность проектируемой линии – 0,07 км.) для электроснабжения жилого дома, расположенной по адресу: пер. Алишера Навои д. 17в в Советском районе г. Волгограда</t>
  </si>
  <si>
    <t>Строительство воздушной линии 0,4 кВ (ВЛ-0,4 кВ) - отпайки от ВЛ-0,4 кВ ТП 3059 до границ земельного участка заявителя (ориентировочная протяженность проектируемой линии – 0,025 км.) для электроснабжения малоэтажной жилой застройки, расположенного по адресу: Волгоград, Ворошиловский район, ул. Серноводская д. 3</t>
  </si>
  <si>
    <t>Строительство воздушной линии 0,4 кВ (ВЛ-0,4 кВ) отпайку от ВЛ-0,4 кВ ТП 520 до границ земельного участка заявителя (ориентировочная протяженность проектируемой линии – 0,05 км.) для электроснабжения малоэтажной жилой застройки (Индивидуальный жилой дом/ Садовый/Дачный дом), расположенной по адресу: ул. Перекопская, д. 49 в Советском районе г. Волгограда</t>
  </si>
  <si>
    <t>Строительство воздушной линии 0,4 кВ (ВЛ-0,4 кВ) - от РУ-0,4 кВ ТП 1541 до границ земельного участка заявителя (ориентировочная протяженность проектируемой линии – 0,08 км.) для электроснабжения малоэтажной жилой застройки (Индивидуальный жилой дом/ Садовый/Дачный дом), расположенной по адресу: ул. Автотранспортная д. 75 в Ворошиловском районе г. Волгограда</t>
  </si>
  <si>
    <t>Строительство воздушной линии 0,4 кВ (ВЛ-0,4 кВ) - отпайку от существующей ВЛ-0,4 кВ ТП 236 до границ земельного участка заявителя (ориентировочная протяженность – 0,05м), для электроснабжения индивидуального жилого дома, расположенного по адресу: Волгоград, Дзержинский р-он, ул. Третьяковская, 14</t>
  </si>
  <si>
    <t>Строительство воздушной линии 0,4 кВ (ВЛ-0,4 кВ) - отпайки от ВЛ-0,4 кВ ТП 5519 до границ земельного участка заявителя (ориентировочная протяженность проектируемой линии – 0,06 км.) для электроснабжения малоэтажной жилой застройки (Индивидуального жилого дома/ Садового/Дачного дома), расположенного по адресу: Волгоград, Советский район, ул. Можжевеловая, з/у 9</t>
  </si>
  <si>
    <t>Строительство воздушной линии 0,4 кВ (ВЛ-0,4 кВ) – отпайки от ВЛ-0,4 кВ ТП 712 до границ земельного участка заявителя (ориентировочная протяженность проектируемой линии – 0,04 км.) для электроснабжения малоэтажной жилой застройки (Индивидуальный жилой дом/ Садовый дом/ Дачный дом), расположенной по адресу: г. Волгоград, ул. Типографская д. 68</t>
  </si>
  <si>
    <t>Строительство воздушной линии 0,22 кВ (ВЛ-0,22 кВ) - отпайки от ВЛ-0,4 кВ ТП 258 до границ земельного участка заявителя (ориентировочная протяженность - 0,08 км) для электроснабжения гаража (нежилое помещение (20.2 кв.м.)), расположенного по адресу: ул.им.комиссара Щербины, 10 (угол переулок Солнечный). кооператив автогаражей "Ахтубинец" гаражный бокс №336 в Дзержинском районе г. Волгограда</t>
  </si>
  <si>
    <t>Строительство воздушной линии 0,4 кВ (ВЛ-0,4 кВ) от РУ-0,4 кВ ТП 850 до границ земельного участка заявителя (ориентировочная протяженность - 0,14 км) для электроснабжения базовой станции/оборудования сотовой связи, расположенного в районе земельного участка ул. Ополченская, 36 (учетный №1-0-408) в Тракторозаводском районе г. Волгограда</t>
  </si>
  <si>
    <t>Строительство воздушной линии 0,22 кВ (ВЛ-0,22 кВ) отпайку от ВЛ-0,4 кВ ТП 896 до границ земельного участка заявителя (ориентировочная протяженность проектируемой линии – 0,02 км.) для электроснабжения малоэтажной жилой застройки (Индивидуальный жилой дом/ Садовый/Дачный дом), расположенной по адресу: ул. Брюсова, 5 в Тракторозаводском районе г. Волгограда</t>
  </si>
  <si>
    <t>Строительство воздушной линии 0,4 кВ (ВЛ-0,4 кВ) - отпайки от ВЛ-0,4 кВ ТП 5519 до границ земельного участка заявителя (ориентировочная протяженность проектируемой линии – 0,07 км.) для электроснабжения малоэтажной жилой застройки (Индивидуального жилого дома/ Садового/Дачного дома), расположенного по адресу: г. Волгоград, Советский район, ул. Пуховая, д. 19</t>
  </si>
  <si>
    <t>Строительство воздушной линии 0,4 кВ (ВЛ-0,4 кВ) - отпайки от ВЛ-0,4 кВ ТП 2485 до границ земельного участка заявителя (ориентировочная протяженность проектируемой линии – 0,03 км.) для электроснабжения малоэтажной жилой застройки (Индивидуальный жилой дом/ Садовый/Дачный дом), расположенного по адресу: г. Волгоград, ул. южнее п. им XIX Партсъезда</t>
  </si>
  <si>
    <t>Строительство воздушной линии 0,4 кВ (ВЛ-0,4 кВ) - отпайки от ВЛ-0,4 кВ ТП 652 до границ земельного участка заявителя (ориентировочная протяженность проектируемой линии – 0,025 км.) для электроснабжения малоэтажной жилой застройки (Индивидуальный жилой дом/ Садовый/Дачный дом), расположенной по адресу: г. Волгоград, Краснооктябрьский район, ул. Рихарда Зорге, д. 1</t>
  </si>
  <si>
    <t>Строительство воздушной линии 0,4 кВ (ВЛ-0,4 кВ) – отпайки от ВЛ-0,4 кВ ТП 2401 до границ земельного участка заявителя (ориентировочная протяженность проектируемой линии – 0,07 км.) для электроснабжения малоэтажной жилой застройки (Индивидуальный жилой дом/ Садовый дом/ Дачный дом), расположенной по адресу: г. Волгоград, ул. Адмирала Макарова д. 7б</t>
  </si>
  <si>
    <t>Строительство воздушной линии 0,4 кВ (ВЛ-0,4 кВ) от РУ-0,4 кВ проектируемой ТП (мероприятия выполняются по ТЗ №134-1-19-00469347-1-ТЗ-2020) до границ земельного участка (ВУ) заявителя (ориентировочная протяженность - 0,06 км) для электроснабжения щита учета 0,4 кВ , необслуживаемый металлический столб опора двойного назначения, расположенного по адресу: площадь им. Куйбышева, земельный участок (учетный №6-0-505) в Советском районе г. Волгограда</t>
  </si>
  <si>
    <t>Строительство воздушной линии 0,4 кВ (ВЛ-0,4 кВ) - отпайки от ВЛ-0,4 кВ ТП 2491 до границ земельного участка заявителя (ориентировочная протяженность - 0,18 км) для электроснабжения базовой станции / оборудования сотовой связи, расположенной по адресу: (учетный №8-0-579) в районе земельного участка по ул. Довженко, 26 в Красноармейском районе г. Волгограда</t>
  </si>
  <si>
    <t>Строительство воздушной линии 0,4 кВ (ВЛ-0,4 кВ) - отпайки от ВЛ-0,4 кВ ТП 686 до границ земельного участка заявителя (ориентировочная протяженность - 0,047 км) для электроснабжения индивидуального жилого дома, расположенного по адресу: ул. Башкирская, д.27 в Краснооктябрьском районе г. Волгограда</t>
  </si>
  <si>
    <t>Строительство воздушной линии 0,4 кВ (ВЛ-0,4 кВ) - отпайки от ВЛ-0,4 кВ ТП 1 до границ земельного участка заявителя (ориентировочная протяженность - 0,07 км) для электроснабжения базовой станции/оборудования сотовой связи, расположенной по адресу: ул. Огарева, 28 в Ворошиловском районе г. Волгограда</t>
  </si>
  <si>
    <t>Строительство воздушной линии 0,4 кВ (ВЛ-0,4 кВ) - отпайки от ВЛ-0,4 кВ ТП 2267 до границы земельного участка заявителя (ориентировочная протяженность - 0,17 км) для электроснабжения базовой станции/оборудования сотовой связи, расположенного на земельном участке (учетный №3-0-992) расположенном в районе земельного участка по ул. им. Землячки (34:34:030052) в Дзержинском районе г. Волгограда</t>
  </si>
  <si>
    <t>Строительство воздушной линии 0,4 кВ (ВЛ-0,4 кВ) от РУ-0,4 кВ ТП 944 до границ земельного участка заявителя (ориентировочная протяженность - 0,17 км) для электроснабжения базовой станции/оборудования сотовой связи, расположенной по адресу: ул.Гороховцев (34:34:010020) в Тракторозаводском районе г. Волгограда</t>
  </si>
  <si>
    <t>Строительство воздушной линии 0,4 кВ (ВЛ-0,4 кВ) от РУ-0,4 кВ ТП 5533 до границ земельного участка заявителя (ориентировочная протяженность – 0.092 км) для электроснабжения базовой станции/оборудования сотовой связи, расположенного по адресу: на земельном участке (учетный №6-0-636), в районе земельного участка по ул. Бабича (34:34:060016) в Советском районе г. Волгограда</t>
  </si>
  <si>
    <t>Строительство воздушной линии 0,4 кВ (ВЛ-0,4 кВ) - отпайки от ВЛ-0,4 кВ ТП 709 до границ земельного участка заявителя (ориентировочная протяженность - 0,053 км) для электроснабжения нестационарного торгового объекта-павильона продовольственных и непродовольственных товаров площадью 110 кв.м.,расположенныйх по адресу: ул.им.маршала Еременко, д.711  в Краснооктябрьском районе г. Волгограда</t>
  </si>
  <si>
    <t>Строительство линии электропередач 0,4 кВ (ЛЭП-0,4 кВ) от РУ-0,4 кВ ТП 695 до границ земельного участка заявителя (ориентировочная протяженность – 0.081 км) для электроснабжения нежилого здания, расположенного по адресу:ул. Петра Гончарова, д. 7а, в Краснооктябрьском районе г. Волгограда</t>
  </si>
  <si>
    <t>Строительство воздушной линии 0,4 кВ (ВЛ-0,4 кВ) - отпайки от ВЛ-0,4 кВ ТП 331 до границ земельного участка заявителя (ориентировочная протяженность - 0,09 км) для электроснабжения индивидуального жилого дома, расположенного по адресу: ул. Щедрина д. 27 в Кировском районе г. Волгограда</t>
  </si>
  <si>
    <t>Строительство воздушной линии 0,4 кВ (ВЛ-0,4 кВ) - отпайки от ВЛ-0,4 кВ КТП 5519 до границ земельного участка заявителя (примерная протяженность проектируемой линии – 0,14 км.) для электроснабжения индивидуального жилого дома, расположенного по адресу: ул. Плетеная, 37 в Советском районе г. Волгограда</t>
  </si>
  <si>
    <t>Строительство воздушной линии 0,4 кВ (ВЛ-0,4 кВ) от РУ-0,4 кВ ТП 307 до границ земельного участка заявителя (ориентировочная протяженность - 0,535 км) для электроснабжения жилого дома, расположенного по адресу: ул. Абрикосовая, 41 в Кировском районе г. Волгограда</t>
  </si>
  <si>
    <t>Строительство воздушной линии 0,4 кВ (ВЛ-0,4 кВ) - отпайки от ВЛ-0,4 кВ ТП 5519 до границ земельного участка заявителя (ориентировочная протяженность - 0,24 км) для электроснабжения индивидуального жилого дома, расположенного по адресу: ул. Свадебная, 29 в Советском районе г. Волгограда</t>
  </si>
  <si>
    <t>Строительство воздушной линии 0,4 кВ (ВЛ-0,4 кВ) - отпайки от ВЛ-0,4 кВ ТП 2485 до границ земельного участка заявителя (ориентировочная протяженность - 0,26 км) для электроснабжения жилого дома, расположенного по адресу: п. Кирова, ул. Волжская, 8 в Светлоярском районе г. Волгограда</t>
  </si>
  <si>
    <t>Строительство воздушной линии 0,4 кВ (ВЛ-0,4 кВ) от РУ-0,4 кВ проектируемой ТП (мероприятия выполняются по ТЗ №134-1-20-00518411/ТЗ-2020) до границ земельных участков заявителей (ориентировочная протяженность – 0,220 км) для электроснабжения индивидуальных жилых домов, расположенных по адресу: ул. Небесная, з/у 14, кадастровый номер 34:34:060013:414, ул. Домашняя, д.2, кадастровый номер 34:34:060013:399, ул. Домашняя, 3, кадастровый номер 34:34:060013:396 в Советском районе г. Волгограда</t>
  </si>
  <si>
    <t>Строительство ТП; строительство воздушной линии 6 кВ (ВЛ-6 кВ) - отпайки от ВЛ-6 кВ к ТП 1032 до РУ-6 кВ проектируемой ТП (ориентировочная протяженность - 0,59 км); строительство воздушной линии 0,4 кВ (ВЛ-0,4 кВ) от РУ-0,4 кВ проектируемой ТП до границ земельного участка заявителя (ориентировочная протяженность - 0,28 км) для электроснабжения индивидуального жилого дома, расположенного по адресу: ул. Небесная, д. 62, кадастровый номер 34:34:060013:282 в Советском районе г. Волгограда</t>
  </si>
  <si>
    <t>Строительство воздушной линии 0,4 кВ (ВЛ-0,4 кВ) от РУ-0,4 кВ ТП 271 до границ земельного участка заявителя (ориентировочная протяженность - 0,2 км) для электроснабжения электрооборудования строительной площадки, в том числе здания магазина, расположенного по адресу: ул. Ангарская, 55 в Дзержинском районе г. Волгограда</t>
  </si>
  <si>
    <t>Строительство воздушной линии 0,4 кВ (ВЛ-0,4 кВ0 от РУ-0,4 кВ ТП 334 до границ земельного участка заявителя (ориентировочная протяженность - 0,08 км) для электроснабжения административного/офисного здания. Расположенного по адресу: п.Веселая Балка, д.47 в Кировском районе г. Волгограда</t>
  </si>
  <si>
    <t>Строительство кабельно-воздушной линии 0,4 кВ (КЛ, ВЛ-0,4 кВ) от РУ-0,4 кВ ТП 1707 до границ земельного участка заявителя (ориентировочная протяженность - 0,329 км) для электроснабжения здания мойки с мастерскими и закусочной, расположенного по адресу: ул. Автомагистральная, 2 в Краснооктябрьском районе г. Волгограда</t>
  </si>
  <si>
    <t>Строительство воздушной линии 0,4 кВ (ВЛ-0,4 кВ) от РУ-0,4 кВ ТП 1411 до границ земельного участка заявителя (ориентировочная протяженность - 0.12 км) для электроснабжения магазина, расположенного по адресу: пр-кт Героев Сталинграда, 1г в Красноармейском районе г. Волгограда</t>
  </si>
  <si>
    <t>Строительство воздушной линии 0,4 кВ (ВЛ-0,4 кВ) от РУ-0,4 кВ ТП 94 до границ земельного участка заявителя (ориентировочная протяженность - 0.631 км) для электроснабжения нежилого здания, расположенного по адресу: ул. Автотранспортная, 27 в Ворошиловском районе г. Волгограда</t>
  </si>
  <si>
    <t>Строительство линии электропередач 0,4 кВ (ЛЭП-0,4 кВ) от РУ-0,4 кВ ТП 1708 до границ земельного участка заявителя (ориентировочная протяженность – 0,07 км) для электроснабжения ВРУ-0,4 кВ для электроснабжения здания магазина, расположенной по адресу: ул. Верхоянская, 44, в Краснооктябрьском районе Волгограда</t>
  </si>
  <si>
    <t>Строительство воздушной линии 0,4 кВ (ВЛ-0,4 кВ) от РУ-0,4 кВ ТП 627 до границ земельного участка заявителя (примерная протяженность проектируемой линии – 0,230 км.) для электроснабжения нежилого помещения (площадь 2526,6 кв.м), расположенного по адресу: пр-т Металлургов, д. 30А, г. Волгоград, Краснооктябрьский район</t>
  </si>
  <si>
    <t>Строительство воздушной линии 0,4 кВ (ВЛ-0,4 кВ) от РУ-0,4 кВ ТП 825 до границ земельного участка заявителя (примерная протяженность проектируемой линии – 0,2 км.) для электроснабжения объекта торговли (магазин, торговый центр, прочее), расположенного по адресу: Волгоградская обл., г. Волгоград Тракторозаводский район, квартал 01_08_113, пересечение ул. Путиловская, 8, кадастровый № 34:34:010038:1450</t>
  </si>
  <si>
    <t>Строительство воздушной линии 0,4 кВ (ВЛ-0,4 кВ) от РУ-0,4 кВ ТП 2337 до границ земельного участка заявителя (ориентировочная протяженность – 0.16 км) для электроснабжения объекта ВРУ-0,4 кВ здания диспетчерской станции, расположенного по адресу: ул. Лимоновая, д.6Б, в Кировском районе г. Волгограда</t>
  </si>
  <si>
    <t>Строительство кабельно-воздушной линии 0,4 кВ (КЛ, ВЛ-0,4 кВ) от РУ-0,4 кВ ТП 1551 до границ земельного участка заявителя (ориентировочная протяженность - 0,36 км) для электроснабжения ВРУ-0,4 кВ объекта торговли, расположенного по адресу: ул. Елисеева, кадастровый номер земельного участка: 34:34:050027:3237 в Ворошиловском районе г. Волгограда</t>
  </si>
  <si>
    <t>Строительство кабельно-воздушной линии 0,4 кВ (КЛ, ВЛ-0,4 кВ) от РУ-0,4 кВ ТП 845 до границ земельного участка заявителя (ориентировочная протяженность - 0,320 км) для электроснабжения встроенного нежилого помещения 256.6 кв.м., расположенного по адресу: пл. им. Дзержинского, д.1 в Тракторозаводском районе г. Волгограда</t>
  </si>
  <si>
    <t>Строительство воздушной линии 0,4 кВ (ВЛ-0,4 кВ) - отпайки от ВЛ-0,4 кВ ТП 216 до границ земельного участка заявителя (ориентировочная протяженность проектируемой линии – 0,07 км.) для электроснабжения строящегося нежилого здания на земельном участке с кад. номером 34:34:030143:962, расположенном по адресу: г. Волгоград, Дзержинский район, ул. Рокоссовского, д. 91, корп. А</t>
  </si>
  <si>
    <t>Строительство воздушной линии 0,4 кВ (ВЛ-0,4 кВ) от РУ-0,4 кВ ТП 527 до границ земельного участка заявителя (примерная протяженность линии – 0,510 км.) для электроснабжения объекта дорожного сервиса-мойка автомобилей на восемь постов, расположенного по адресу: Волгоградская обл., г. Волгоград, пр-кт. Университетский, д. 4</t>
  </si>
  <si>
    <t>Строительство воздушной линии 0,4 кВ (ВЛ-0,4 кВ) от РУ-0,4 кВ ТП 402 до границ земельного участка заявителя (ориентировочная протяженность – 0.37 км) для электроснабжения объекта торговли, расположенного по адресу: ул. Лескова 1-я, 15 в Кировском районе г. Волгограда</t>
  </si>
  <si>
    <t>Строительство воздушной линии 0,4 кВ (ВЛ-0,4 кВ) от РУ-0,4 кВ ТП 1291 до границ земельного участка заявителя (ориентировочная протяженность проектируемой линии - 0,16 км) для электроснабжения объекта дорожного сервиса, расположенного по адресу: Дзержинский район, ул. Рокоссовского, 1ж, кадастровый номер земельного участка 34:34:030134:1681</t>
  </si>
  <si>
    <t>Строительство воздушной линии 0,4 кВ (ВЛ-0,4 кВ)  от РУ-0,4 кВ ТП 380 до границ земельного участка заявителя (ориентировочная протяженность - 0,25 км), для электроснабжения встроенного нежилого помещения (площадью: 93,2 кв.м), расположенного по адресу: ул.им. 40 лет ВЛКСМ д.16 в Красноармейском районе г. Волгограда</t>
  </si>
  <si>
    <t>Строительство воздушной линии 0,4 кВ (ВЛ-0,4 кВ0 от РУ-0,4 кВ ТП 4214 до границ земельного участка заявителя (ориентировочная протяженность - 0,45 км) для электроснабжения ЩУ-0,4 кВ и электрооборудования жилых домов, расположенных по адресу: ул. им. Головина (34:34:030098:598) в Дзержинском районе г. Волгограда</t>
  </si>
  <si>
    <t>Строительство кабельно – воздушной линии 0,4 (КЛ, ВЛ -0,4 кВ0 от РУ – 0,4 кВ ТП 1817 до границ земельного участка заявителя (ориентировочная протяженность – 0,525 км) для электроснабжения объекта крестьянского (фермерского) хозяйства, расположенного по адресу: территория администрации Городищенского поселения, кадастровый номер земельного участка: 34:03:120006:2224, р-н Городищенский, Волгоградская область</t>
  </si>
  <si>
    <t>Строительство ТП; строительство кабельной линии 6кВ (КЛ-6 кВ) от РУ-6 кВ ТП 1807 до РУ-6 кВ проектируемой ТП (ориентировочная протяженность - 0,2 км); строительство воздушной линии 0,4 кВ (ВЛ-0,4 кВ) от РУ-0,4 кВ проектируемой ТП до границ земельного участка заявителя (ориентировочная протяженность - 0,05 км) для электроснабжения ВРУ-0,4 кВ здания гаража (290,7 кв.м);строительство воздушной линии 0,4 кВ (ВЛ-0,4 кВ) от РУ-0,4 кВ проектируемой ТП до границ земельного участка заявителя (ориентировочная протяженность - 0,05 км) доя электроснабжения ВРУ-0,4 кВ сооружения-навеса (177,2 кв.м), расположенных по адресу: ул.им.Михайлова,3 в Тракторозаводском районе г. Волгограда</t>
  </si>
  <si>
    <t>Строительство воздушной линии 0,4 кВ (ВЛ-0,4 кВ) - отпайки от существующей ВЛ-0,4 кВ ТП 712 до границ земельного участка заявителя (примерная протяженность проектируемой линии – 0,260 км.) для электроснабжения жилого дома, расположенного по адресу: ул. Узловая, 65/1 в Краснооктябрьском районе г. Волгограда</t>
  </si>
  <si>
    <t>Строительство ТП; строительство воздушной линии 10кВ (ВЛ-10 кВ) - отпайки от ВЛ-10 кВ (ПС «Сарепта-2» Ф.19 – ТП 1479) до РУ-10 кВ проектируемой ТП (ориентировочная протяженность - 0,420 км); строительство воздушной линии 0,4 кВ (ВЛ-0,4кВ) от РУ-0,4 кВ проектируемой ТП до границ земельных участков заявителей (ориентировочная протяженность - 0,980 км) для электроснабжения индивидуальных жилых домов, расположенным по адресам: проезд Куйбышевский, 29, проезд Куйбышевский, 27, проезд Куйбышевский, 23, ул. Ижевская, 20, ул. Ижевская, 18, ул. Ижевская, 16, ул. Ижевская, 14, Тульская, 24, ул. Кировская, 14, ул. Кировская, 16, ул. Кировская, 20, ул. Кировская, 22 в Красноармейском районе г. Волгограда</t>
  </si>
  <si>
    <t>Строительство СТП; строительство кабельно – воздушной линии 6 кВ (КВЛ-6 кВ) от места рассечки КЛ-6 кВ (ТП А 4299 – ТП А 3264) до места рассечки КЛ-6 кВ (ТП А 4299 - ТП А 3264) (ориентировочная протяженность – 0,03 км); строительство воздушной линии 0,4 кВ (ВЛ-0,4 кВ) от проектируемой СТП до границы земельного участка заявителя (ориентировочная протяженность – 0,01 км) для электроснабжения гаражного бокса и административно – бытового корпуса, расположенных по адресу: ул. Жигулевская, 7, кадастровые номера земельных участков 34:34:030048:104 и 34:34:030048:55 в Дзержинском районе г. Волгограда</t>
  </si>
  <si>
    <t>Строительство кабельно-воздушной линии 0,4 кВ (КЛ, ВЛ-0,4 кВ) от РУ-0,4 кВ ТП 1236 до границ земельного участка заявителя (ориентировочная протяженность - 0,4 км) для электроснабжения ЩУ-0,4 кВ для электроснабжения киоска, расположенного по адре-су: ул. Краснополянская в районе поликлиники №18 (миграционная служба) номер в схеме 2.807 в Дзержинском районе г. Волгограда</t>
  </si>
  <si>
    <t xml:space="preserve">Строительство воздушной линии 0,4 кВ (ВЛ-0,4 кВ) от РУ-0,4 кВ ТП 3438 до границ земельного участка заявителя (примерная протяженность проектируемой линии – 0,51 км, в том числе по существующим опорам - 0,25 км) для электроснабжения индивидуального жилого дома, расположенного по адресу: ул. Рубиновая, з/у 18 в Кировском районе г. Волгограда
</t>
  </si>
  <si>
    <t>Строительство воздушной линии 0,4 кВ (ВЛ-0,4 кВ) - отпайки от ВЛ-0,4 кВ ТП 527 границ земельного участка заявителя (ориентировочная протяженность - 0,15 км) для электроснабжения индивидуальных жилых домов, расположенных по адресам: п. Кирпичного завода, 8, з/у 44 кадастровый номер 34:34:060011:1120, п. Кирпичного завода 8, кадастровый номер 34:34:060011:1136 в Советском районе г. Волгограда</t>
  </si>
  <si>
    <t>Строительство воздушной линии 0,4 кВ (ВЛ-0,4 кВ) от проектируемой ВЛ-0,4 кВ проектируемой ТП (мероприятия выполняются по ТЗ №134-1-20-00547705/ТЗ-2021) до границ земельного участка заявителя (ориентировочная протяженность - 0.1 км) для электроснабжения индивидуального жилого дома, расположенного по адресу: ул. им. Васнецова, д.21 в Ворошиловском районе г. Волгограда</t>
  </si>
  <si>
    <t>Строительство ТП; строительство воздушной линии 6 кВ (ВЛ-6 кВ) - отпайки от ВЛ-6 кВ (Р.213-ТП 263) до РУ-6 кВ проектируемой ТП (ориентировочная протяженность - 0,1 км) для электроснабжения складского здания / помещения, расположенного по адресу: пр. Скалистый, з/у 3 в Дзержинском районе г. Волгограда;</t>
  </si>
  <si>
    <t>Строительство воздушной линии 6 кВ (ВЛ-6 кВ) - отпайка от существующей ВЛ-6 кВ Р.213 - ТП 263 до границ земельного участка (РУ- 6 кВ проектируемой ТП) заявителя (ориентировочная протяженность - 0,04 км) для электроснабжения проектируемой ТП, нежилого помещения, расположенного по адресу: ул.Авторемонтная,9 в Дзержинском районе г. Волгограда</t>
  </si>
  <si>
    <t>Строительство кабельной линии 0,4 кВ (КЛ-0,4 кВ) от РУ-0,4 кВ РП 2290 до границ земельного участка заявителя (ориентировочная протяженность - 0,25 км) для электроснабжения объекта торговли (магазин, торговый центр, прочее), расположенного по адресу: б-р 30 лет Победы. з/у 74г в Дзержинском районе г. Волгограда</t>
  </si>
  <si>
    <t>Строительство кабельной линии 0,4 кВ (КЛ-0,4 кВ) от РУ-0,4 кВ ТП 3454 до границ земельного участка (ВУ) заявителя (ориентировочная протяженность - 0,09 км) для электроснабжения ВРУ-0,4 кВ и электрооборудования 0,4 кВ магазина, расположенного по адресу: б-р Энгельса, кадастровый номер 34:34:080083:1134 в Красноармейском районе г. Волгограда</t>
  </si>
  <si>
    <t>Строительство двух кабельных линий 0,4 кВ (КЛ-0,4 кВ) от РУ-0,4 кВ ТП 867 до границ земельного участка заявителя (ориентировочная протяженность - 2х0,08 км) для электроснабжения 2 КЛ-0,4 кВ для электроснабжения многоквартирного жилого дома, расположенных по адресу: ул. Баумана, 12, кадастровый номер земельного участка 34:34:010065:23 в Тракторозаводском районе г. Волгоград</t>
  </si>
  <si>
    <t>Строительство двух кабельных линий 0,4 кВ (КЛ-0,4 кВ) от РУ-0,4 кВ ТП 4224 до ВРУ-0,4 кВ электроустановки административного здания (ориентировочная протяженность - 2х0,15 км) для электроснабжения электроустановки административного  здания, расположенной по адресу: ул. Нильская, 4а в Дзержинском районе г. Волгограда</t>
  </si>
  <si>
    <t>Строительство двух кабельных линий 6 кВ (КЛ-6 кВ) от места врезки в КЛ-6 кВ ТП А4299-ТП А3264 до границ земельного участка (РУ-6 кВ проектируем ТП) заявителя (ориентировочная протяженность – 2х0,13 км) для электроснабжения КТП 6/0,4/250 кВА, расположенного по адресу: ул. Историческая д. 179 (кадастровый номер земельного участка 34:34:030048:186) в Дзержинском районе г. Волгограда</t>
  </si>
  <si>
    <t>Строительство ТП; строительство кабельной линии 6 кВ (КЛ-6 кВ) от ТП 503, яч.2 до РУ-6 кВ проектируемой ТП (ориентировочная протяженность - 0,546 км) для электроснабжения встроенного нежилого помещения, расположенного по адресу: ул. Электролесовская, 43 а в Советском районе г. Волгограда</t>
  </si>
  <si>
    <t>Строительство ТП; строительство двух кабельных линий 6 кВ (КЛ-6 кВ) от места рассечки КЛ-6 кВ (ТП 549 – ТП 6) (ориентировочная протяженность – 2х0,080 км) для электроснабжения многоэтажной жилой застройки (многоквартирного дома), расположенной по адресу: ул. Иркутская, кадастровый номер земельного участка 34:34:050061:26 в Ворошиловском районе г. Волгограда</t>
  </si>
  <si>
    <t>Строительство трансформаторной подстанции 10/0,4 кВ (ТП-10/0,4 кВ) (трансформаторная мощность – 2х250 кВА), строительство двух кабельных линий 10 кВ (КЛ-10 кВ) от места рассечки КЛ-10 кВ (Ф-41 ПС «Развилка 2» - ТП 1339) до РУ-10 кВ проектируемой ТП (ориентировочная протяженность – 2х0,03 км) для электроснабжения жилой застройки по ул. 64-й Армии,48 в Кировском районе г. Волгограда (жилой дом №1, жилой дом №2), расположенной по адресу: ул. 64-й Армии, 48 в Кировском районе г. Волгограда</t>
  </si>
  <si>
    <t xml:space="preserve">в траншеях </t>
  </si>
  <si>
    <t>Строительство ТП; строительство двух кабельных линий 6 кВ (КЛ-6 кВ) от места рассечки КЛ-6 кВ (ТП 223 - ТП 1177) до РУ-6 кВ проектируемой ТП (ориентировочная протяженность - 2х0,218 км); строительство трех кабельных линий 0,4 кВ (КЛ-0,4 кВ) от РУ-0,4 кВ проектируемой ТП до границ земельного участка (ВУ) заявителя (ориентировочная протяженность – 3х0,12 км) для электроснабжения энергопринимающих устройств здания, расположенных по адресу: ул. Скосырева, 1г в Центральном районе г. Волгограда</t>
  </si>
  <si>
    <t>100-200</t>
  </si>
  <si>
    <t>Строительство двух кабельных линий 6 кВ (КЛ-6 кВ) с разных СШ 6 кВ ЗРУ ПС "Садовая" до проектируемого РП заявителя (ориентировочная протяженность - 2х3,5 км) для электроснабжения проектируемого РП-6 кВ, проектируемых КЛ-6 кВ, проектируемых 12 шт. 2БКТП 6/0,4 кВ для электроснабжения жилой застройки "Долина-2" в комплексе с объектами жилищно-коммунальной, социальной и общественно-деловой инфраструктуры, расположенные по адресу: ул. Родниковая, ЗУ кад.№34:34:060014:1104 в Советском районе г. Волгограда</t>
  </si>
  <si>
    <t>Строительство двух кабельных линий 6 кВ (КЛ-6кВ) от места врезки в КЛ-6 кВ (ТП 575 - ТП 1095) до границ земельного участка (РУ-6 кВ ТПА 576) заявителя (ориентировочная протяженность - 2х0,3 км) для электроснабжения жилого дома №2 объекта капитального строительства "Комплекс из многоэтажных жилых домов со встроенными помещениями и подземной стоянкой автомобилей расположенный по адресу ул.Жердевская, 12 в Советском районе г. Волгограда. Этап 1 жилой дом №1. Этап-2 жилой дом №2. Этап 3 - подземная стоянка автомобилей", расположенный по адресу: ул.Жердевская, 12 в Советском районе г. Волгограда"</t>
  </si>
  <si>
    <t>Строительство пункта секционирования в месте рассечки КЛ-6 кВ (ТП 1246 - ТП 4237А); строительство двух кабельных линий 6 кВ (КЛ - 6 кВ) от линейных ячеек с разных СШ-6 кВ пункта секционирования до границ земельного участка (РУ-6 кВ проектируемой ТП) заявителя (ориентировочная протяженность  - 2х0,05 км) для электроснабжения 2 БКТП-6/0,4 кВ для электроснабжения жилой застройки, расположенных по адресу: ул.Качинцев, (кадастровый номер земельного участка 34:34:030104:2076) в Дзержинском районе г. Волгограда</t>
  </si>
  <si>
    <t>Строительство ТП; строительство двух кабельных линий 6кВ (КЛ-6 кВ) от места рассечки КЛ-6кВ (РП 2510 – ТП 4565) до РУ-6 кВ проектируемой ТП (ориентировочная протяженность – 2х0,24 км) для электроснабжения РУ-0,4 и электрооборудования многоквартирных 23-х этажных домов №1 и №2, расположенных, расположенного по адресу: ул. им. Малиновского, з/у 12б, кадастровый номер 34:34:060016:5090 в Советском районе г. Волгограда</t>
  </si>
  <si>
    <t>Строительство двух кабельных линий 6 кВ (КЛ-6 кВ) от места врезки в КЛ-6 кВ (ТП 3051 - ТП 1) до границ земельного участка (РУ-6 кВ проектируемой ТП) заявителя (ориентировочная протяженность - 2х0,072 км) для электроснабжения многоэтажного жилого дома №1 со встроенными помещениями ДОУ, расположенного по адресу: ул. им. Огарева, 21б в Ворошиловском районе г. Волгограда</t>
  </si>
  <si>
    <t>Двухтрансформаторные и более</t>
  </si>
  <si>
    <t>Строительство двух кабельных линий 0,4 кВ (КЛ-0,4 кВ) от I и II с.ш. РУ-0,4 кВ ТП 1285 до границ земельного участка заявителя (ориентировочная протяженность - 2х0,15 км) для административно-бытового здания с производственными помещениями 229,5 кв.м, расположенного по адресу: ул. им. Пархоменко, 47д (кадастровый номер з/у 34:34:040014:93) в Центральном районе г. Волгограда</t>
  </si>
  <si>
    <t>Строительство двух кабельных линий (КЛ-0,4 кВ) от РУ 0,4 кВ ТП 2537 до границ земельного участка заявителя (ориентировочная протяженность – 2х0,18 км) для электроснабжения многоквартирного жилого дома, расположенного по адресу: Волгоградская обл., г. Волгоград, пр. Университетский, 53, кадастровый номер земельного участка: 34:34:06033:895 в Советском районе г. Волгограда</t>
  </si>
  <si>
    <t>Строительство ТП; строительство двух кабельных линий 6 кВ (2КЛ-6 кВ) от места рассечки КЛ-6 кВ (РП 812 – ТП 801) до РУ-6 кВ проектируемой ТП (ориентировочная протяженность – 2х0,105 км); строительство кабельной линии 6 кВ (КЛ-6 кВ) от ТП 818 до РУ-6 кВ проектируемой ТП (ориентировочная протяженность – 0,15 км); строительство восьми кабельных линий 0,4 кВ (8КЛ-0,4 кВ) от РУ-0,4 кВ проектируемой ТП до границ земельного участка (ВРУ-0,4 кВ) заявителя (ориентировочная протяженность – 8х0,035 км) для электроснабжения ВРУ-0,4 кВ и электрооборудования здания поликлиники, расположенного по адресу: ул. Ополченская, 8 в Тракторозаводском районе г. Волгограда</t>
  </si>
  <si>
    <t xml:space="preserve">горизонтальное наклонное бурение </t>
  </si>
  <si>
    <t>Строительство ТП; строительство кабельной линии 6 кВ (КЛ-6 кВ) от РУ-6 кВ ТП 6208 до РУ-6 кВ проектируемой ТП (ориентировочная протяженность - 0,03 км) для электроснабжения КЛ-0,4 кВ и электрооборудования объекта: Центр отдыха и спорта, расположенные по адресу: б-р 30-летия Победы, 21 ж, кадастровый номер земельного участка 34:34:030070:3090 в Дзержинском районе г. Волгограда</t>
  </si>
  <si>
    <t>Строительство трансформаторной подстанции 6/0,4 кВ (ТП-6/0,4 кВ) (трансформаторная мощность - 1,26 МВА); строительство кабельной линии 6 кВ (КЛ-6 кВ) от РУ-6 кВ ТП 1237 до РУ-6 кВ проектируемой ТП (ориентировочная протяженность – 0,27 км); строительство кабельной линии 6 кВ (КЛ-6 кВ) от РУ-6 кВ ТП 271 до РУ-6 кВ проектируемой ТП (ориентировочная протяженность – 0,17 км) для электроснабжения 2 ВРУ-0,4 кВ и электрооборудование многоквартирного 23-х этажного жилого дома, щит ЛНО, расположенные по адресу: ул. им. Полоненко, 10 кадастровый номер земельного участка 34:34:030115:3 в Дзержинском районе г. Волгограда</t>
  </si>
  <si>
    <t>Строительство трансформаторной подстанции 6/0,4 кВ (ТП-6/0,4 кВ) (трансформаторная мощность - 1,26 МВА); строительство КЛ 6 от места рассечки КЛ-6 кВ ТП 130 - ТП 124 до разных СШ РУ-6 кВ проектируемой ТП (ориентировочная протяженность КЛ - 0,04 км) для электроснабжения ВРУ-0,4кВ и энергопринимающие устройства объекта "Сохранение и приспособление для размещения кукольного театра объекта культурного наследия регионального значения "Училище Кулибина/кинотеатр "Победа"/1895г., рек.1948г., архитектор Е.И.Левитан", расположенного по адресу: ул. Коммунистическая, д. 1 кадастровый номер земельного участка 34:34:040034:17 в Центральном районе г. Волгограда</t>
  </si>
  <si>
    <t>Строительство ТП; строительство четырёх кабельных линий 6 кВ (4КЛ-6 кВ) от места рассечки КЛ-6 кВ (РП 2280 – ТП 2281) до РУ-6 кВ проектируемой ТП (ориентировочная протяженность – 4х0,210 км) для электроснабжения ВРУ-0,4кВ и энергопринимающих устройств объекта: Радиологический корпус для лучевой терапии на территории ГБУЗ «Волгоградской областной клинический онкологический диспансер», расположенного по адресу: ул. им. Землячки, квартал 03_03_013 кадастровый номер земельного участка 34:34:030073:362 в Дзержинском районе г. Волгограда</t>
  </si>
  <si>
    <t>Строительство трансформаторной подстанции 6/0,4 кВ (ТП-6/0,4 кВ) (трансформаторная мощность – 2х1 МВА); двух кабельных линий 6 кВ (КЛ-6 кВ) от разных СШ РУ 6 кВ ТП 6233 до разных СШ РУ 6 кВ проектируемой ТП (ориентировочная протяженность – 2х0,115 км), для электроснабжения КЛ-0,4 кВ и энергопринимающих устройства ГУЗ "ГКБСМП №25", расположенной по адресу: г. Волгоград, ул Землячки 74</t>
  </si>
  <si>
    <t>Строительство трансформаторной подстанции 6/0,4 кВ (ТП-6/0,4 кВ) (трансформаторная мощность - 1,26 МВА), строительство двух кабельных линий 6 кВ (КЛ-6 кВ) от места рассечки КЛ-6 кВ (РП 4280 - ТП 6208) до РУ-6 кВ проектируемой ТП (ориентировочная протяженность - 2х0,3 км) для электроснабжения объектов - Центра Управления ФКУ Упрдор Москва-Волгоград, расположенного по адресу: Волгоградская область, г. Волгоград, ул.им.Кортоева, участок 2, создаваемый в рамках реализации проекта по объекту "Строительство и реконструкция участков автомобильной дороги Р-22 "Каспий" автомобильная дорога М-4 "Дон"-Тамбов-Волгоград-Астрахань. Строительство автомобильной дороги Р-22 "Каспий" автомобильная дорога М-4 "Дон" - Тамбов - Волгоград - Астрахань на участке обхода г. Волгограда, Волгоградской область 2-й этап, расположенной по адресу ул.им.Кортоева, участок 2, кадастровый номер земельного участка 34:34:030070:7037 в Дзержинском районе г. Волгограда</t>
  </si>
  <si>
    <t>Строительство кабельно-воздушной линии 6 кВ (КЛ, ВЛ-6 кВ) от РУ-6 кВ ТП 6205 до границ земельного участка заявителя (ориентировочная протяженность - 0,55 км); Строительство кабельной линии 6 кВ (КЛ-6 кВ) от РУ-6 кВ ТП 1276 до границ земельного участка заявителя (ориентировочная протяженность - 0,05 км), для электроснабжения объекта капитального строительства: "Жилая застройка по ул. Новорядская, 118 в Дзержинском районе г. Волгограда. I Очередь строительства: I этап - жилой дом №1, II этап - жилой дом №2, III этап - жилой дом №3, IV этап - жилой дом №4, II очередь строительства: I этап - жилой дом №1, II этап - жилой дом №2", расположенного по адресу: ул. Новорядская, 118, (кадастровый номер земельного участка 34:34:030118:10) в Дзержинском районе г. Волгограда</t>
  </si>
  <si>
    <t xml:space="preserve">горизонтально наклонное бурение </t>
  </si>
  <si>
    <t>630-1000 кВА</t>
  </si>
  <si>
    <t>400-630 кВА</t>
  </si>
  <si>
    <t xml:space="preserve">Распределительные пункты </t>
  </si>
  <si>
    <t>до 5 включительно</t>
  </si>
  <si>
    <t>1-20 кВ</t>
  </si>
  <si>
    <t>3.1.2.l.4.1</t>
  </si>
  <si>
    <t>3.1.2.l.4.3</t>
  </si>
  <si>
    <t>3.1.2.l.3.2</t>
  </si>
  <si>
    <t>3.1.2.l.3.1</t>
  </si>
  <si>
    <t>3.1.2.l.1.1</t>
  </si>
  <si>
    <t>3.1.2.l.2.2</t>
  </si>
  <si>
    <t>3.1.2.l.2.1</t>
  </si>
  <si>
    <t>3.6.2.l.2.1</t>
  </si>
  <si>
    <t>3.6.2.l.3.2</t>
  </si>
  <si>
    <t>3.6.2.l.3.1</t>
  </si>
  <si>
    <t>3.6.2.l.4.1</t>
  </si>
  <si>
    <t>3.6.2.l.4.3</t>
  </si>
  <si>
    <t>3.1.2.2.2.2</t>
  </si>
  <si>
    <t>3.1.2.2.2.1</t>
  </si>
  <si>
    <t>3.1.2.2.3.1</t>
  </si>
  <si>
    <t>3.1.2.2.3.2</t>
  </si>
  <si>
    <t>3.1.2.2.4.1</t>
  </si>
  <si>
    <t>3.1.2.2.4.2</t>
  </si>
  <si>
    <t>3.6.2.2.3.1</t>
  </si>
  <si>
    <t>3.6.2.2.3.2</t>
  </si>
  <si>
    <t>3.6.2.2.4.1</t>
  </si>
  <si>
    <t>3.6.2.2.4.2</t>
  </si>
  <si>
    <t>5.1.1.2</t>
  </si>
  <si>
    <t>5.1.4.2</t>
  </si>
  <si>
    <t>5.1.2.1</t>
  </si>
  <si>
    <t>5.1.3.2</t>
  </si>
  <si>
    <t>5.1.5.2</t>
  </si>
  <si>
    <t>5.1.6.2</t>
  </si>
  <si>
    <t>5.1.2.2</t>
  </si>
  <si>
    <t>II.5.2.3.2</t>
  </si>
  <si>
    <t>II.5.2.4.2</t>
  </si>
  <si>
    <t>II.5.2.5.2</t>
  </si>
  <si>
    <t>3.1.1.l.7.2</t>
  </si>
  <si>
    <t>3.1.2.2.1.1</t>
  </si>
  <si>
    <t>3.6.1.l.7.2</t>
  </si>
  <si>
    <t>3.6.2.2.2.1</t>
  </si>
  <si>
    <t>3.6.1.l.1.1</t>
  </si>
  <si>
    <t>3.6.2.l.2.2</t>
  </si>
  <si>
    <t>Строительство четырех кабельных линий 0,4 кВ (КЛ-0,4 кВ) от РУ-0,4 кВ ТП 760 до границ земельного участка заявителя (ориентировочная протяженность – 4х0,36 км) для электроснабжения ВРУ-0,4 кВ многоквартирного жилого дома, расположенного по адресу: ул. Тарифная, 29а (кадастровый номер земельного участка 34:34:020023:18) в Краснооктябрьском районе г. Волгограда»</t>
  </si>
  <si>
    <t>II.5.2.6.2</t>
  </si>
  <si>
    <t>5.1.1.1</t>
  </si>
  <si>
    <t>2.3.1.3.1.1.</t>
  </si>
  <si>
    <t>2.3.1.3.2.2.</t>
  </si>
  <si>
    <t>железобетонные</t>
  </si>
  <si>
    <t>2.3.1.3.2.1.</t>
  </si>
  <si>
    <t>2.3.1.3.3.1.</t>
  </si>
  <si>
    <t>2.3.1.4.2.1.</t>
  </si>
  <si>
    <t>2.3.1.4.1.1.</t>
  </si>
  <si>
    <r>
      <t>Сечение провода, мм</t>
    </r>
    <r>
      <rPr>
        <vertAlign val="superscript"/>
        <sz val="14"/>
        <rFont val="Times New Roman"/>
        <family val="1"/>
        <charset val="204"/>
      </rPr>
      <t>2 *</t>
    </r>
  </si>
  <si>
    <t>Объект электросетевого хозяйства*</t>
  </si>
  <si>
    <r>
      <t>Сечение провода, мм</t>
    </r>
    <r>
      <rPr>
        <vertAlign val="superscript"/>
        <sz val="14"/>
        <rFont val="Times New Roman"/>
        <family val="1"/>
        <charset val="204"/>
      </rPr>
      <t>2</t>
    </r>
  </si>
  <si>
    <t>Средство коммерческого учета электрической энергии (мощности)*</t>
  </si>
  <si>
    <r>
      <t xml:space="preserve">Расходы </t>
    </r>
    <r>
      <rPr>
        <b/>
        <i/>
        <sz val="14"/>
        <rFont val="Times New Roman"/>
        <family val="1"/>
        <charset val="204"/>
      </rPr>
      <t xml:space="preserve">АО "ВМЭС" </t>
    </r>
    <r>
      <rPr>
        <b/>
        <sz val="14"/>
        <rFont val="Times New Roman"/>
        <family val="1"/>
        <charset val="204"/>
      </rPr>
      <t>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t>
    </r>
    <r>
      <rPr>
        <b/>
        <i/>
        <sz val="14"/>
        <rFont val="Times New Roman"/>
        <family val="1"/>
        <charset val="204"/>
      </rPr>
      <t xml:space="preserve">,
</t>
    </r>
    <r>
      <rPr>
        <b/>
        <sz val="14"/>
        <rFont val="Times New Roman"/>
        <family val="1"/>
        <charset val="204"/>
      </rPr>
      <t>а также на обеспечение средствами коммерческого учета электрической энергии (мощности)</t>
    </r>
  </si>
  <si>
    <t xml:space="preserve">*   пообъектная расшифровка доступна при выделении строк и команды excel "Показать". </t>
  </si>
  <si>
    <t>Приложение 2
к Методическим указаниям ФАС России
от 30.06.2022г. № 490/22</t>
  </si>
  <si>
    <r>
      <t xml:space="preserve">Расходы </t>
    </r>
    <r>
      <rPr>
        <b/>
        <i/>
        <sz val="11"/>
        <color theme="1"/>
        <rFont val="Times New Roman"/>
        <family val="1"/>
        <charset val="204"/>
      </rPr>
      <t xml:space="preserve">АО "ВМЭС" </t>
    </r>
    <r>
      <rPr>
        <b/>
        <sz val="11"/>
        <color theme="1"/>
        <rFont val="Times New Roman"/>
        <family val="1"/>
        <charset val="204"/>
      </rPr>
      <t>на выполнение мероприятий по технологическому присоединению,
предусмотренных подпунктами «а» и «в» пункта 16 Методических указаний ФАС России, за 2020 - 2022 годы</t>
    </r>
  </si>
  <si>
    <t>Схема электроснабжения</t>
  </si>
  <si>
    <t>N п/п</t>
  </si>
  <si>
    <t>Наименование мероприятий</t>
  </si>
  <si>
    <t>Информация для расчета стандартизированной тарифной ставки С1</t>
  </si>
  <si>
    <t>Расходы согласно приложению 3 по каждому мероприятию (руб.)</t>
  </si>
  <si>
    <t>Количество технологических присоединений, шт.</t>
  </si>
  <si>
    <t>Объем максимальной мощности (кВт)</t>
  </si>
  <si>
    <t>Расходы на одно присоединение (руб. на одно ТП)</t>
  </si>
  <si>
    <t xml:space="preserve">Вне зависимости от схемы электроснабжения </t>
  </si>
  <si>
    <t>1.</t>
  </si>
  <si>
    <t>Подготовка и выдача сетевой организацией технических условий Заявителю</t>
  </si>
  <si>
    <t>2.</t>
  </si>
  <si>
    <t>Проверка сетевой организацией выполнения технических условий Заявителем</t>
  </si>
  <si>
    <t>2.1.</t>
  </si>
  <si>
    <t>Выдача сетевой организацией уведомления об обеспечении сетевой организацией возможности присоединения к электрическим сетям (акта об осуществлении технологического присоединения) Заявителям, указанным в абзаце шестом п. 24 Методических указаний по определению размера платы за технологическое присоединение к электрическим сетям (Заявители указанные в п. 12(1), 13(2) - 13(5) и 14 Правил ТП на уровне напряжения 0,4 кВ и ниже) *</t>
  </si>
  <si>
    <t>2.2.</t>
  </si>
  <si>
    <t>Проверка сетевой организацией выполнения ТУ  Заявителями, указанными в абзаце седьмом п. 24 Методических указан по определению размера платы за технологическое присоединение к электрическим сетям (Заявители, кроме указанных в п. 12(1), 13(2) - 13(5) и 14 Правил ТП на уровне напряжения 0,4 кВ и ниже)</t>
  </si>
  <si>
    <t xml:space="preserve">* Не учтены фактические расходы 2020г. в размере 13 223 704,46  рублей связанные с проверкой сетевой организацией выполнения Заявителем технических условий (включая процедуры, предусмотренные подпунктами "г" - "д" пункта 7 Правил технологического присоединения до внесения в него изменений) </t>
  </si>
  <si>
    <t>Расходы по выполнению мероприятий по технологическому присоединению, всего</t>
  </si>
  <si>
    <t>Приложение 3 к Методическим указаниям ФАС России от 30.06.2022г. № 490/22</t>
  </si>
  <si>
    <r>
      <t xml:space="preserve">Расчет фактических расходов </t>
    </r>
    <r>
      <rPr>
        <b/>
        <i/>
        <sz val="11"/>
        <color theme="1"/>
        <rFont val="Times New Roman"/>
        <family val="1"/>
        <charset val="204"/>
      </rPr>
      <t xml:space="preserve">АО "ВМЭС"
</t>
    </r>
    <r>
      <rPr>
        <b/>
        <sz val="11"/>
        <color theme="1"/>
        <rFont val="Times New Roman"/>
        <family val="1"/>
        <charset val="204"/>
      </rPr>
      <t xml:space="preserve">на выполнение мероприятий по технологическому присоединению,
предусмотренных подпунктами «а» и «в» пункта 16 Методических указаний ФАС России,
за 2020-2022 годы
</t>
    </r>
  </si>
  <si>
    <t>тыс. руб.</t>
  </si>
  <si>
    <t>Показатели</t>
  </si>
  <si>
    <t>Данные
за 2022 год,
тыс. руб.</t>
  </si>
  <si>
    <t>Данные
за 2021 год,
тыс. руб.</t>
  </si>
  <si>
    <t>Данные
за 2020 год,
тыс. руб.</t>
  </si>
  <si>
    <t>1.1.</t>
  </si>
  <si>
    <t>Вспомогательные материалы</t>
  </si>
  <si>
    <t>1.2.</t>
  </si>
  <si>
    <t>Энергия на хозяйственные нужды</t>
  </si>
  <si>
    <t>1.3.</t>
  </si>
  <si>
    <t>Оплата труда ППП</t>
  </si>
  <si>
    <t>1.4.</t>
  </si>
  <si>
    <t>Отчисления на страховые взносы</t>
  </si>
  <si>
    <t>1.5.</t>
  </si>
  <si>
    <t>Прочие расходы, всего, в том числе:</t>
  </si>
  <si>
    <t>1.5.1.</t>
  </si>
  <si>
    <t>- работы и услуги производственного характера</t>
  </si>
  <si>
    <t>1.5.2.</t>
  </si>
  <si>
    <t>- налоги и сборы, уменьшающие налогооблагаемую базу на прибыль организаций, всего</t>
  </si>
  <si>
    <t>1.5.3.</t>
  </si>
  <si>
    <t>- работы и услуги непроизводственного характера, в том числе:</t>
  </si>
  <si>
    <t>1.5.3.1.</t>
  </si>
  <si>
    <t>услуги связи</t>
  </si>
  <si>
    <t>1.5.3.2.</t>
  </si>
  <si>
    <t>расходы на охрану и пожарную безопасность</t>
  </si>
  <si>
    <t>1.5.3.3.</t>
  </si>
  <si>
    <t>расходы на информационное обслуживание, иные услуги, связанные с деятельностью по технологическому присоединению</t>
  </si>
  <si>
    <t>1.5.3.4.</t>
  </si>
  <si>
    <t>плата за аренду имущества</t>
  </si>
  <si>
    <t>другие прочие расходы, связанные с производством и реализацией</t>
  </si>
  <si>
    <t>- расходы социального характера, относимые на себестоимость</t>
  </si>
  <si>
    <t>- амортизация</t>
  </si>
  <si>
    <t>- расходы на командировки и представительские расходы</t>
  </si>
  <si>
    <t>- расходы на страхование</t>
  </si>
  <si>
    <t>- другие расходы</t>
  </si>
  <si>
    <t>1.6.</t>
  </si>
  <si>
    <t>Внереализационные расходы, всего</t>
  </si>
  <si>
    <t>1.6.1.</t>
  </si>
  <si>
    <t>- расходы на услуги банков</t>
  </si>
  <si>
    <t>1.6.2.</t>
  </si>
  <si>
    <t>- % за пользование кредитом</t>
  </si>
  <si>
    <t>- прочие обоснованные расходы</t>
  </si>
  <si>
    <t>- расходы на оплату труда работников производ. сферы из прибыли</t>
  </si>
  <si>
    <t>- страховые взносы</t>
  </si>
  <si>
    <t>- налоги и сборы по прочим расходам</t>
  </si>
  <si>
    <t>- невозмещаемый НДС</t>
  </si>
  <si>
    <t>- расходы на отчисления профсоюзу по локальным нормативным актам</t>
  </si>
  <si>
    <t>- прочие расходы, связанные с имуществом</t>
  </si>
  <si>
    <t>-расходы на эмиссию и обслуживание ценных бумаг</t>
  </si>
  <si>
    <t>-отчисления в оценочные резервы</t>
  </si>
  <si>
    <t>- списание просроченной безнадёжной дебиторской задолженности</t>
  </si>
  <si>
    <t>- услуги типографии и полиграфии</t>
  </si>
  <si>
    <t>-убытки прошлых периодов, выявленные в отчётном периоде</t>
  </si>
  <si>
    <t>-прочие расходы другие</t>
  </si>
  <si>
    <t>1.6.4.</t>
  </si>
  <si>
    <t>- денежные выплаты социального характера (по Коллективному договору)</t>
  </si>
  <si>
    <t>1.5.3.5.</t>
  </si>
  <si>
    <t>1.6.3.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</si>
</sst>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5" formatCode="_-* #,##0_-;\-* #,##0_-;_-* &quot;-&quot;??_-;_-@_-"/>
    <numFmt numFmtId="166" formatCode="_-* #,##0.0000000_-;\-* #,##0.0000000_-;_-* &quot;-&quot;??_-;_-@_-"/>
    <numFmt numFmtId="167" formatCode="_-* #,##0.00\ _₽_-;\-* #,##0.00\ _₽_-;_-* &quot;-&quot;??\ _₽_-;_-@_-"/>
    <numFmt numFmtId="169" formatCode="0_)"/>
    <numFmt numFmtId="170" formatCode="0.000"/>
  </numFmts>
  <fonts count="23"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1"/>
      <name val="Times New Roman"/>
      <family val="1"/>
      <charset val="204"/>
    </font>
    <font>
      <b/>
      <sz val="14"/>
      <color rgb="FFFF0000"/>
      <name val="Times New Roman"/>
      <family val="1"/>
      <charset val="204"/>
    </font>
    <font>
      <sz val="14"/>
      <name val="Times New Roman"/>
      <family val="1"/>
      <charset val="204"/>
    </font>
    <font>
      <b/>
      <sz val="14"/>
      <color theme="1"/>
      <name val="Times New Roman"/>
      <family val="1"/>
      <charset val="204"/>
    </font>
    <font>
      <sz val="10"/>
      <name val="Arial"/>
      <family val="2"/>
      <charset val="204"/>
    </font>
    <font>
      <sz val="14"/>
      <color theme="1"/>
      <name val="Times New Roman"/>
      <family val="1"/>
      <charset val="204"/>
    </font>
    <font>
      <b/>
      <sz val="14"/>
      <name val="Times New Roman"/>
      <family val="1"/>
      <charset val="204"/>
    </font>
    <font>
      <b/>
      <sz val="14"/>
      <color rgb="FFC00000"/>
      <name val="Times New Roman"/>
      <family val="1"/>
      <charset val="204"/>
    </font>
    <font>
      <vertAlign val="superscript"/>
      <sz val="14"/>
      <name val="Times New Roman"/>
      <family val="1"/>
      <charset val="204"/>
    </font>
    <font>
      <sz val="14"/>
      <color theme="1"/>
      <name val="Calibri"/>
      <family val="2"/>
      <charset val="204"/>
      <scheme val="minor"/>
    </font>
    <font>
      <sz val="14"/>
      <name val="Arial"/>
      <family val="2"/>
      <charset val="204"/>
    </font>
    <font>
      <b/>
      <sz val="14"/>
      <name val="Arial"/>
      <family val="2"/>
      <charset val="204"/>
    </font>
    <font>
      <sz val="14"/>
      <name val="Arial Cyr"/>
      <charset val="204"/>
    </font>
    <font>
      <i/>
      <sz val="14"/>
      <name val="Times New Roman"/>
      <family val="1"/>
      <charset val="204"/>
    </font>
    <font>
      <sz val="12"/>
      <color theme="1"/>
      <name val="Times New Roman"/>
      <family val="1"/>
      <charset val="204"/>
    </font>
    <font>
      <b/>
      <i/>
      <sz val="14"/>
      <name val="Times New Roman"/>
      <family val="1"/>
      <charset val="204"/>
    </font>
    <font>
      <sz val="11"/>
      <color rgb="FFFF0000"/>
      <name val="Times New Roman"/>
      <family val="1"/>
      <charset val="204"/>
    </font>
    <font>
      <b/>
      <sz val="11"/>
      <color theme="1"/>
      <name val="Times New Roman"/>
      <family val="1"/>
      <charset val="204"/>
    </font>
    <font>
      <b/>
      <i/>
      <sz val="11"/>
      <color theme="1"/>
      <name val="Times New Roman"/>
      <family val="1"/>
      <charset val="204"/>
    </font>
    <font>
      <sz val="10"/>
      <name val="Courier"/>
      <family val="1"/>
      <charset val="204"/>
    </font>
  </fonts>
  <fills count="11">
    <fill>
      <patternFill patternType="none"/>
    </fill>
    <fill>
      <patternFill patternType="gray125"/>
    </fill>
    <fill>
      <patternFill patternType="solid">
        <fgColor rgb="FFCCFFCC"/>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9"/>
        <bgColor indexed="64"/>
      </patternFill>
    </fill>
    <fill>
      <patternFill patternType="solid">
        <fgColor rgb="FF00B0F0"/>
        <bgColor indexed="64"/>
      </patternFill>
    </fill>
    <fill>
      <patternFill patternType="solid">
        <fgColor rgb="FF0066FF"/>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0" fontId="7" fillId="0" borderId="0"/>
    <xf numFmtId="0" fontId="7" fillId="0" borderId="0"/>
    <xf numFmtId="169" fontId="22" fillId="0" borderId="0"/>
  </cellStyleXfs>
  <cellXfs count="388">
    <xf numFmtId="0" fontId="0" fillId="0" borderId="0" xfId="0"/>
    <xf numFmtId="0" fontId="5" fillId="0" borderId="0" xfId="2" applyFont="1" applyBorder="1"/>
    <xf numFmtId="0" fontId="2" fillId="0" borderId="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0" xfId="0" applyFont="1"/>
    <xf numFmtId="0" fontId="8" fillId="0" borderId="0" xfId="0" applyFont="1" applyAlignment="1">
      <alignment wrapText="1"/>
    </xf>
    <xf numFmtId="167" fontId="8" fillId="0" borderId="0" xfId="0" applyNumberFormat="1" applyFont="1"/>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3" fontId="5" fillId="0" borderId="0" xfId="1" applyFont="1" applyFill="1" applyBorder="1" applyAlignment="1">
      <alignment horizontal="center" vertical="center" wrapText="1"/>
    </xf>
    <xf numFmtId="166" fontId="5" fillId="0" borderId="0" xfId="1"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8" fillId="3" borderId="27" xfId="0" applyFont="1" applyFill="1" applyBorder="1" applyAlignment="1">
      <alignment horizontal="center" vertical="center"/>
    </xf>
    <xf numFmtId="0" fontId="5" fillId="3" borderId="31" xfId="0" applyFont="1" applyFill="1" applyBorder="1" applyAlignment="1">
      <alignment horizontal="center" vertical="center" wrapText="1"/>
    </xf>
    <xf numFmtId="0" fontId="8" fillId="0" borderId="1" xfId="0" applyFont="1" applyBorder="1" applyAlignment="1">
      <alignment horizontal="center"/>
    </xf>
    <xf numFmtId="0" fontId="8" fillId="0" borderId="37"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1" xfId="0" applyFont="1" applyFill="1" applyBorder="1" applyAlignment="1">
      <alignment horizontal="center"/>
    </xf>
    <xf numFmtId="0" fontId="8" fillId="0" borderId="0" xfId="0" applyFont="1" applyFill="1"/>
    <xf numFmtId="0" fontId="8" fillId="4" borderId="42" xfId="0" applyFont="1" applyFill="1" applyBorder="1" applyAlignment="1">
      <alignment horizontal="center" vertical="center" wrapText="1"/>
    </xf>
    <xf numFmtId="0" fontId="8" fillId="9" borderId="37" xfId="0" applyFont="1" applyFill="1" applyBorder="1" applyAlignment="1">
      <alignment horizontal="center" vertical="center"/>
    </xf>
    <xf numFmtId="0" fontId="8" fillId="9" borderId="1" xfId="0" applyFont="1" applyFill="1" applyBorder="1" applyAlignment="1">
      <alignment horizontal="center" vertical="center" wrapText="1"/>
    </xf>
    <xf numFmtId="0" fontId="8" fillId="9" borderId="41" xfId="0" applyFont="1" applyFill="1" applyBorder="1" applyAlignment="1">
      <alignment horizontal="center" vertical="center" wrapText="1"/>
    </xf>
    <xf numFmtId="0" fontId="8" fillId="9" borderId="42" xfId="0" applyFont="1" applyFill="1" applyBorder="1" applyAlignment="1">
      <alignment horizontal="center" vertical="center" wrapText="1"/>
    </xf>
    <xf numFmtId="0" fontId="8" fillId="9" borderId="0" xfId="0" applyFont="1" applyFill="1"/>
    <xf numFmtId="0" fontId="5" fillId="9" borderId="40" xfId="0" applyFont="1" applyFill="1" applyBorder="1" applyAlignment="1">
      <alignment horizontal="center" vertical="center" wrapText="1"/>
    </xf>
    <xf numFmtId="0" fontId="5" fillId="9" borderId="35" xfId="0" applyFont="1" applyFill="1" applyBorder="1" applyAlignment="1">
      <alignment horizontal="center" vertical="center" wrapText="1"/>
    </xf>
    <xf numFmtId="2" fontId="5" fillId="9" borderId="35" xfId="0" applyNumberFormat="1" applyFont="1" applyFill="1" applyBorder="1" applyAlignment="1">
      <alignment horizontal="center" vertical="center" wrapText="1"/>
    </xf>
    <xf numFmtId="0" fontId="8" fillId="0" borderId="0" xfId="0" applyFont="1" applyFill="1" applyBorder="1"/>
    <xf numFmtId="0" fontId="8" fillId="0" borderId="5" xfId="0" applyFont="1" applyBorder="1"/>
    <xf numFmtId="0" fontId="8" fillId="0" borderId="5" xfId="0" applyFont="1" applyBorder="1" applyAlignment="1">
      <alignment wrapText="1"/>
    </xf>
    <xf numFmtId="0" fontId="8" fillId="0" borderId="0" xfId="0" applyFont="1" applyBorder="1" applyAlignment="1">
      <alignment wrapText="1"/>
    </xf>
    <xf numFmtId="4" fontId="8" fillId="0" borderId="0" xfId="0" applyNumberFormat="1" applyFont="1"/>
    <xf numFmtId="0" fontId="8" fillId="0" borderId="0" xfId="0" applyFont="1" applyBorder="1" applyAlignment="1">
      <alignment horizontal="center"/>
    </xf>
    <xf numFmtId="0" fontId="5" fillId="0" borderId="40" xfId="0" applyFont="1" applyFill="1" applyBorder="1" applyAlignment="1">
      <alignment horizontal="center" vertical="center" wrapText="1"/>
    </xf>
    <xf numFmtId="0" fontId="5" fillId="0" borderId="35" xfId="0" applyFont="1" applyFill="1" applyBorder="1" applyAlignment="1">
      <alignment horizontal="center" vertical="center" wrapText="1"/>
    </xf>
    <xf numFmtId="2" fontId="5" fillId="0" borderId="35" xfId="0" applyNumberFormat="1"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6" borderId="0" xfId="0" applyFont="1" applyFill="1" applyBorder="1" applyAlignment="1">
      <alignment horizontal="center" vertical="center" wrapText="1"/>
    </xf>
    <xf numFmtId="0" fontId="8" fillId="0" borderId="5" xfId="0" applyFont="1" applyFill="1" applyBorder="1"/>
    <xf numFmtId="0" fontId="5" fillId="0" borderId="5" xfId="0" applyFont="1" applyFill="1" applyBorder="1" applyAlignment="1">
      <alignment vertical="center" wrapText="1"/>
    </xf>
    <xf numFmtId="0" fontId="5" fillId="0" borderId="5" xfId="0" applyFont="1" applyFill="1" applyBorder="1" applyAlignment="1">
      <alignment horizontal="center" vertical="center" wrapText="1"/>
    </xf>
    <xf numFmtId="0" fontId="8" fillId="0" borderId="5" xfId="0" applyFont="1" applyFill="1" applyBorder="1" applyAlignment="1">
      <alignment wrapText="1"/>
    </xf>
    <xf numFmtId="4" fontId="8" fillId="0" borderId="5" xfId="0" applyNumberFormat="1" applyFont="1" applyFill="1" applyBorder="1"/>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8" fillId="0" borderId="0" xfId="0" applyFont="1" applyFill="1" applyBorder="1" applyAlignment="1">
      <alignment wrapText="1"/>
    </xf>
    <xf numFmtId="0" fontId="5" fillId="0" borderId="1"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4" fontId="8" fillId="0" borderId="0" xfId="0" applyNumberFormat="1" applyFont="1" applyFill="1" applyBorder="1"/>
    <xf numFmtId="0" fontId="5" fillId="0" borderId="22" xfId="0" applyFont="1" applyBorder="1" applyAlignment="1">
      <alignment horizontal="center" vertical="center" wrapText="1"/>
    </xf>
    <xf numFmtId="49" fontId="8" fillId="0" borderId="20" xfId="0" applyNumberFormat="1" applyFont="1" applyFill="1" applyBorder="1" applyAlignment="1">
      <alignment horizontal="center"/>
    </xf>
    <xf numFmtId="0" fontId="5" fillId="0" borderId="0" xfId="0" applyFont="1" applyFill="1" applyBorder="1" applyAlignment="1">
      <alignment horizontal="center"/>
    </xf>
    <xf numFmtId="0" fontId="8" fillId="0" borderId="5"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0" xfId="0" applyFont="1" applyBorder="1"/>
    <xf numFmtId="0" fontId="8" fillId="3" borderId="59" xfId="0" applyFont="1" applyFill="1" applyBorder="1" applyAlignment="1">
      <alignment horizontal="center" vertical="center"/>
    </xf>
    <xf numFmtId="0" fontId="5" fillId="3" borderId="47"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4" borderId="0"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Border="1" applyAlignment="1">
      <alignment horizontal="left"/>
    </xf>
    <xf numFmtId="0" fontId="8" fillId="3" borderId="57" xfId="0" applyFont="1" applyFill="1" applyBorder="1" applyAlignment="1">
      <alignment horizontal="center" vertical="center"/>
    </xf>
    <xf numFmtId="0" fontId="8" fillId="0" borderId="0" xfId="0" applyFont="1" applyFill="1" applyAlignment="1">
      <alignment vertical="center"/>
    </xf>
    <xf numFmtId="49" fontId="8" fillId="0" borderId="41" xfId="0" applyNumberFormat="1" applyFont="1" applyFill="1" applyBorder="1" applyAlignment="1">
      <alignment horizontal="center" vertical="center"/>
    </xf>
    <xf numFmtId="0" fontId="8" fillId="0" borderId="35" xfId="0" applyFont="1" applyBorder="1" applyAlignment="1">
      <alignment horizontal="center" wrapText="1"/>
    </xf>
    <xf numFmtId="0" fontId="6" fillId="4" borderId="19"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35" xfId="0" applyNumberFormat="1" applyFont="1" applyFill="1" applyBorder="1" applyAlignment="1">
      <alignment horizontal="center" vertical="center" wrapText="1"/>
    </xf>
    <xf numFmtId="3" fontId="5" fillId="0" borderId="35" xfId="1" applyNumberFormat="1" applyFont="1" applyFill="1" applyBorder="1" applyAlignment="1">
      <alignment horizontal="center" vertical="center" wrapText="1"/>
    </xf>
    <xf numFmtId="0" fontId="8" fillId="5" borderId="19" xfId="0" applyFont="1" applyFill="1" applyBorder="1" applyAlignment="1">
      <alignment horizontal="center" vertical="center" wrapText="1"/>
    </xf>
    <xf numFmtId="3" fontId="8" fillId="0" borderId="35" xfId="0" applyNumberFormat="1" applyFont="1" applyFill="1" applyBorder="1" applyAlignment="1">
      <alignment horizontal="center"/>
    </xf>
    <xf numFmtId="3" fontId="8" fillId="0" borderId="35" xfId="1" applyNumberFormat="1" applyFont="1" applyFill="1" applyBorder="1" applyAlignment="1">
      <alignment horizontal="center"/>
    </xf>
    <xf numFmtId="0" fontId="8" fillId="0" borderId="35" xfId="0" applyFont="1" applyFill="1" applyBorder="1" applyAlignment="1">
      <alignment horizontal="center"/>
    </xf>
    <xf numFmtId="49" fontId="8" fillId="0" borderId="41" xfId="0" applyNumberFormat="1" applyFont="1" applyBorder="1" applyAlignment="1">
      <alignment horizontal="center"/>
    </xf>
    <xf numFmtId="0" fontId="8" fillId="0" borderId="17" xfId="0" applyFont="1" applyBorder="1" applyAlignment="1"/>
    <xf numFmtId="0" fontId="8" fillId="0" borderId="35" xfId="0" applyFont="1" applyBorder="1" applyAlignment="1">
      <alignment horizontal="center"/>
    </xf>
    <xf numFmtId="0" fontId="8" fillId="4" borderId="17" xfId="0" applyFont="1" applyFill="1" applyBorder="1" applyAlignment="1">
      <alignment horizontal="center" vertical="center" wrapText="1"/>
    </xf>
    <xf numFmtId="0" fontId="8" fillId="4" borderId="32" xfId="0" applyFont="1" applyFill="1" applyBorder="1" applyAlignment="1">
      <alignment vertical="center" wrapText="1"/>
    </xf>
    <xf numFmtId="0" fontId="8" fillId="0" borderId="1" xfId="0" applyFont="1" applyBorder="1" applyAlignment="1">
      <alignment horizontal="center" wrapText="1"/>
    </xf>
    <xf numFmtId="0" fontId="8" fillId="0" borderId="40" xfId="0" applyFont="1" applyBorder="1" applyAlignment="1"/>
    <xf numFmtId="0" fontId="8" fillId="0" borderId="50" xfId="0" applyFont="1" applyBorder="1"/>
    <xf numFmtId="0" fontId="8" fillId="0" borderId="13" xfId="0" applyFont="1" applyBorder="1" applyAlignment="1">
      <alignment horizontal="center"/>
    </xf>
    <xf numFmtId="49" fontId="8" fillId="0" borderId="41" xfId="0" applyNumberFormat="1" applyFont="1" applyBorder="1"/>
    <xf numFmtId="0" fontId="8" fillId="0" borderId="35" xfId="0" applyFont="1" applyBorder="1"/>
    <xf numFmtId="0" fontId="8" fillId="0" borderId="33" xfId="0" applyFont="1" applyBorder="1" applyAlignment="1">
      <alignment horizontal="center" wrapText="1"/>
    </xf>
    <xf numFmtId="165" fontId="8" fillId="0" borderId="35" xfId="1" applyNumberFormat="1" applyFont="1" applyFill="1" applyBorder="1" applyAlignment="1">
      <alignment horizontal="center"/>
    </xf>
    <xf numFmtId="165" fontId="8" fillId="0" borderId="35" xfId="1" applyNumberFormat="1" applyFont="1" applyBorder="1" applyAlignment="1">
      <alignment horizontal="center"/>
    </xf>
    <xf numFmtId="165" fontId="5" fillId="0" borderId="35" xfId="1" applyNumberFormat="1" applyFont="1" applyFill="1" applyBorder="1" applyAlignment="1">
      <alignment horizontal="center" vertical="center" wrapText="1"/>
    </xf>
    <xf numFmtId="165" fontId="8" fillId="0" borderId="1" xfId="1" applyNumberFormat="1" applyFont="1" applyBorder="1" applyAlignment="1">
      <alignment horizontal="center"/>
    </xf>
    <xf numFmtId="0" fontId="8" fillId="0" borderId="41" xfId="0" applyFont="1" applyBorder="1" applyAlignment="1">
      <alignment horizontal="center"/>
    </xf>
    <xf numFmtId="0" fontId="8" fillId="4" borderId="3" xfId="0" applyFont="1" applyFill="1" applyBorder="1" applyAlignment="1">
      <alignment vertical="center" wrapText="1"/>
    </xf>
    <xf numFmtId="0" fontId="8" fillId="4" borderId="55" xfId="0" applyFont="1" applyFill="1" applyBorder="1" applyAlignment="1">
      <alignment vertical="center" wrapText="1"/>
    </xf>
    <xf numFmtId="0" fontId="8" fillId="0" borderId="11" xfId="0" applyFont="1" applyBorder="1" applyAlignment="1">
      <alignment horizontal="center"/>
    </xf>
    <xf numFmtId="0" fontId="8" fillId="0" borderId="13" xfId="0" applyFont="1" applyBorder="1" applyAlignment="1">
      <alignment horizontal="center" wrapText="1"/>
    </xf>
    <xf numFmtId="0" fontId="8" fillId="0" borderId="41" xfId="0" applyFont="1" applyFill="1" applyBorder="1" applyAlignment="1">
      <alignment horizontal="center" vertical="center"/>
    </xf>
    <xf numFmtId="0" fontId="8" fillId="0" borderId="20" xfId="0" applyFont="1" applyBorder="1"/>
    <xf numFmtId="0" fontId="8" fillId="0" borderId="40" xfId="0" applyFont="1" applyBorder="1"/>
    <xf numFmtId="165" fontId="8" fillId="0" borderId="35" xfId="1" applyNumberFormat="1" applyFont="1" applyBorder="1"/>
    <xf numFmtId="0" fontId="8" fillId="0" borderId="32" xfId="0" applyFont="1" applyBorder="1" applyAlignment="1"/>
    <xf numFmtId="0" fontId="8" fillId="0" borderId="19" xfId="0" applyFont="1" applyBorder="1" applyAlignment="1"/>
    <xf numFmtId="0" fontId="8" fillId="0" borderId="41" xfId="0" applyFont="1" applyBorder="1"/>
    <xf numFmtId="0" fontId="8" fillId="0" borderId="52" xfId="0" applyFont="1" applyFill="1" applyBorder="1" applyAlignment="1">
      <alignment horizontal="center" vertical="center"/>
    </xf>
    <xf numFmtId="0" fontId="8" fillId="0" borderId="21" xfId="0" applyFont="1" applyBorder="1" applyAlignment="1">
      <alignment horizontal="center"/>
    </xf>
    <xf numFmtId="0" fontId="8" fillId="0" borderId="33" xfId="0" applyFont="1" applyFill="1" applyBorder="1" applyAlignment="1">
      <alignment horizontal="center"/>
    </xf>
    <xf numFmtId="165" fontId="8" fillId="0" borderId="33" xfId="1" applyNumberFormat="1" applyFont="1" applyFill="1" applyBorder="1" applyAlignment="1">
      <alignment horizontal="center"/>
    </xf>
    <xf numFmtId="0" fontId="6" fillId="0" borderId="5" xfId="0" applyFont="1" applyBorder="1"/>
    <xf numFmtId="165" fontId="8" fillId="0" borderId="5" xfId="1" applyNumberFormat="1" applyFont="1" applyBorder="1"/>
    <xf numFmtId="0" fontId="13" fillId="0" borderId="0" xfId="2" applyFont="1"/>
    <xf numFmtId="0" fontId="14" fillId="7" borderId="0" xfId="0" applyFont="1" applyFill="1" applyAlignment="1">
      <alignment wrapText="1"/>
    </xf>
    <xf numFmtId="0" fontId="15" fillId="7" borderId="0" xfId="0" applyFont="1" applyFill="1" applyAlignment="1">
      <alignment horizontal="center"/>
    </xf>
    <xf numFmtId="0" fontId="12" fillId="0" borderId="0" xfId="0" applyFont="1"/>
    <xf numFmtId="0" fontId="14" fillId="8" borderId="0" xfId="0" applyFont="1" applyFill="1" applyAlignment="1">
      <alignment wrapText="1"/>
    </xf>
    <xf numFmtId="0" fontId="15" fillId="8" borderId="0" xfId="0" applyFont="1" applyFill="1" applyAlignment="1">
      <alignment horizontal="center"/>
    </xf>
    <xf numFmtId="0" fontId="5" fillId="8" borderId="0" xfId="2" applyFont="1" applyFill="1" applyBorder="1"/>
    <xf numFmtId="0" fontId="14" fillId="7" borderId="0" xfId="0" applyFont="1" applyFill="1" applyAlignment="1">
      <alignment vertical="top" wrapText="1"/>
    </xf>
    <xf numFmtId="0" fontId="12" fillId="7" borderId="0" xfId="0" applyFont="1" applyFill="1" applyAlignment="1">
      <alignment horizontal="center"/>
    </xf>
    <xf numFmtId="0" fontId="14" fillId="8" borderId="0" xfId="0" applyFont="1" applyFill="1" applyAlignment="1">
      <alignment vertical="top" wrapText="1"/>
    </xf>
    <xf numFmtId="0" fontId="12" fillId="8" borderId="0" xfId="0" applyFont="1" applyFill="1" applyAlignment="1">
      <alignment horizontal="center"/>
    </xf>
    <xf numFmtId="0" fontId="5" fillId="0" borderId="0" xfId="0" applyFont="1" applyFill="1" applyBorder="1" applyAlignment="1">
      <alignment horizontal="left"/>
    </xf>
    <xf numFmtId="0" fontId="13" fillId="0" borderId="0" xfId="3" applyFont="1"/>
    <xf numFmtId="0" fontId="5" fillId="0" borderId="0" xfId="0" applyFont="1" applyFill="1" applyBorder="1" applyAlignment="1"/>
    <xf numFmtId="0" fontId="5" fillId="8" borderId="1" xfId="0" applyFont="1" applyFill="1" applyBorder="1" applyAlignment="1"/>
    <xf numFmtId="0" fontId="17" fillId="0" borderId="0" xfId="0" applyFont="1"/>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8" fillId="0" borderId="2" xfId="0" applyFont="1" applyFill="1" applyBorder="1" applyAlignment="1">
      <alignment horizontal="center" vertical="center"/>
    </xf>
    <xf numFmtId="3" fontId="5" fillId="0" borderId="13"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xf>
    <xf numFmtId="0" fontId="8" fillId="0" borderId="17" xfId="0" applyFont="1" applyFill="1" applyBorder="1" applyAlignment="1">
      <alignment vertical="center" wrapText="1"/>
    </xf>
    <xf numFmtId="0" fontId="8" fillId="0" borderId="0" xfId="0" applyFont="1" applyFill="1" applyBorder="1" applyAlignment="1">
      <alignment vertical="center"/>
    </xf>
    <xf numFmtId="3" fontId="8" fillId="0" borderId="40" xfId="0" applyNumberFormat="1" applyFont="1" applyFill="1" applyBorder="1" applyAlignment="1">
      <alignment horizontal="center" vertical="center"/>
    </xf>
    <xf numFmtId="3" fontId="8" fillId="0" borderId="1" xfId="0" applyNumberFormat="1" applyFont="1" applyFill="1" applyBorder="1" applyAlignment="1">
      <alignment horizontal="center" vertical="center" wrapText="1"/>
    </xf>
    <xf numFmtId="3" fontId="8" fillId="0" borderId="40" xfId="0" applyNumberFormat="1" applyFont="1" applyFill="1" applyBorder="1" applyAlignment="1">
      <alignment horizontal="center" vertical="center" wrapText="1"/>
    </xf>
    <xf numFmtId="0" fontId="8" fillId="0" borderId="17" xfId="0" applyFont="1" applyFill="1" applyBorder="1" applyAlignment="1">
      <alignment horizontal="center" vertical="center"/>
    </xf>
    <xf numFmtId="0" fontId="8" fillId="3" borderId="11" xfId="0" applyFont="1" applyFill="1" applyBorder="1" applyAlignment="1">
      <alignment horizontal="center" vertical="center"/>
    </xf>
    <xf numFmtId="0" fontId="8" fillId="0" borderId="1" xfId="0" applyFont="1" applyFill="1" applyBorder="1" applyAlignment="1">
      <alignment vertical="center"/>
    </xf>
    <xf numFmtId="0" fontId="8" fillId="0" borderId="1" xfId="0" applyFont="1" applyFill="1" applyBorder="1" applyAlignment="1">
      <alignment vertical="center" wrapText="1"/>
    </xf>
    <xf numFmtId="0" fontId="8" fillId="0" borderId="17" xfId="0" applyFont="1" applyFill="1" applyBorder="1" applyAlignment="1">
      <alignment vertical="center"/>
    </xf>
    <xf numFmtId="0" fontId="8" fillId="0" borderId="42" xfId="0" applyFont="1" applyFill="1" applyBorder="1" applyAlignment="1">
      <alignment vertical="center" wrapText="1"/>
    </xf>
    <xf numFmtId="0" fontId="8" fillId="0" borderId="41" xfId="0" applyFont="1" applyFill="1" applyBorder="1" applyAlignment="1">
      <alignment vertical="center" wrapText="1"/>
    </xf>
    <xf numFmtId="3" fontId="8" fillId="0" borderId="35" xfId="0" applyNumberFormat="1" applyFont="1" applyFill="1" applyBorder="1" applyAlignment="1">
      <alignment horizontal="center" vertical="center"/>
    </xf>
    <xf numFmtId="49" fontId="8" fillId="0" borderId="20" xfId="0" applyNumberFormat="1" applyFont="1" applyFill="1" applyBorder="1" applyAlignment="1">
      <alignment horizontal="center" vertical="center"/>
    </xf>
    <xf numFmtId="0" fontId="8" fillId="0" borderId="0" xfId="0" applyFont="1" applyFill="1" applyBorder="1" applyAlignment="1">
      <alignment vertical="center" wrapText="1"/>
    </xf>
    <xf numFmtId="3" fontId="8" fillId="0" borderId="1" xfId="0" applyNumberFormat="1" applyFont="1" applyFill="1" applyBorder="1" applyAlignment="1">
      <alignment horizontal="center"/>
    </xf>
    <xf numFmtId="0" fontId="8" fillId="0" borderId="50" xfId="0" applyFont="1" applyFill="1" applyBorder="1" applyAlignment="1">
      <alignment vertical="center"/>
    </xf>
    <xf numFmtId="3" fontId="8" fillId="0" borderId="13" xfId="0" applyNumberFormat="1" applyFont="1" applyFill="1" applyBorder="1" applyAlignment="1">
      <alignment horizontal="center" vertical="center"/>
    </xf>
    <xf numFmtId="3" fontId="8" fillId="0" borderId="35" xfId="1" applyNumberFormat="1" applyFont="1" applyFill="1" applyBorder="1" applyAlignment="1">
      <alignment horizontal="center" vertical="center"/>
    </xf>
    <xf numFmtId="0" fontId="6" fillId="0" borderId="1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2" xfId="0" applyFont="1" applyFill="1" applyBorder="1" applyAlignment="1">
      <alignment vertical="center"/>
    </xf>
    <xf numFmtId="0" fontId="8" fillId="0" borderId="19" xfId="0" applyFont="1" applyFill="1" applyBorder="1" applyAlignment="1">
      <alignment vertical="center"/>
    </xf>
    <xf numFmtId="0" fontId="8" fillId="0" borderId="17" xfId="0" applyFont="1" applyFill="1" applyBorder="1" applyAlignment="1"/>
    <xf numFmtId="0" fontId="8" fillId="0" borderId="1" xfId="0" applyFont="1" applyFill="1" applyBorder="1" applyAlignment="1">
      <alignment horizontal="center" wrapText="1"/>
    </xf>
    <xf numFmtId="0" fontId="8" fillId="0" borderId="40" xfId="0" applyFont="1" applyFill="1" applyBorder="1" applyAlignment="1"/>
    <xf numFmtId="0" fontId="8" fillId="0" borderId="50" xfId="0" applyFont="1" applyFill="1" applyBorder="1"/>
    <xf numFmtId="3" fontId="8" fillId="0" borderId="13" xfId="0" applyNumberFormat="1" applyFont="1" applyFill="1" applyBorder="1" applyAlignment="1">
      <alignment horizontal="center"/>
    </xf>
    <xf numFmtId="3" fontId="8" fillId="0" borderId="35" xfId="0" applyNumberFormat="1" applyFont="1" applyFill="1" applyBorder="1"/>
    <xf numFmtId="3" fontId="8" fillId="0" borderId="35" xfId="1" applyNumberFormat="1" applyFont="1" applyFill="1" applyBorder="1"/>
    <xf numFmtId="0" fontId="8" fillId="0" borderId="40" xfId="0" applyFont="1" applyFill="1" applyBorder="1" applyAlignment="1">
      <alignment vertical="center"/>
    </xf>
    <xf numFmtId="49" fontId="8" fillId="0" borderId="4"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49" fontId="8" fillId="0" borderId="2" xfId="0" applyNumberFormat="1" applyFont="1" applyFill="1" applyBorder="1" applyAlignment="1">
      <alignment horizontal="center"/>
    </xf>
    <xf numFmtId="49" fontId="8" fillId="0" borderId="2" xfId="0" applyNumberFormat="1" applyFont="1" applyFill="1" applyBorder="1"/>
    <xf numFmtId="43" fontId="8" fillId="0" borderId="1" xfId="1" applyFont="1" applyFill="1" applyBorder="1" applyAlignment="1">
      <alignment vertical="center"/>
    </xf>
    <xf numFmtId="43" fontId="8" fillId="0" borderId="1" xfId="1" applyFont="1" applyBorder="1" applyAlignment="1">
      <alignment vertical="center"/>
    </xf>
    <xf numFmtId="0" fontId="8" fillId="0" borderId="51" xfId="0" applyFont="1" applyFill="1" applyBorder="1"/>
    <xf numFmtId="0" fontId="5" fillId="0" borderId="51" xfId="0" applyFont="1" applyFill="1" applyBorder="1" applyAlignment="1">
      <alignment vertical="center" wrapText="1"/>
    </xf>
    <xf numFmtId="0" fontId="5" fillId="0" borderId="51" xfId="0" applyFont="1" applyFill="1" applyBorder="1" applyAlignment="1">
      <alignment horizontal="center" vertical="center" wrapText="1"/>
    </xf>
    <xf numFmtId="0" fontId="5" fillId="0" borderId="49" xfId="0" applyFont="1" applyFill="1" applyBorder="1" applyAlignment="1">
      <alignment vertical="center" wrapText="1"/>
    </xf>
    <xf numFmtId="0" fontId="5" fillId="0" borderId="32"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3" fontId="5" fillId="0" borderId="1" xfId="0" applyNumberFormat="1" applyFont="1" applyFill="1" applyBorder="1" applyAlignment="1">
      <alignment horizontal="center"/>
    </xf>
    <xf numFmtId="0" fontId="5" fillId="0" borderId="0" xfId="0" applyFont="1" applyFill="1"/>
    <xf numFmtId="0" fontId="8" fillId="0" borderId="5"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48" xfId="0" applyFont="1" applyBorder="1" applyAlignment="1">
      <alignment horizontal="center" vertical="center"/>
    </xf>
    <xf numFmtId="0" fontId="8" fillId="0" borderId="33" xfId="0" applyFont="1" applyBorder="1" applyAlignment="1">
      <alignment horizontal="center" vertical="center"/>
    </xf>
    <xf numFmtId="0" fontId="8" fillId="0" borderId="35" xfId="0" applyFont="1" applyBorder="1" applyAlignment="1">
      <alignment horizontal="center" vertical="center"/>
    </xf>
    <xf numFmtId="0" fontId="8" fillId="0" borderId="14" xfId="0" applyFont="1" applyBorder="1" applyAlignment="1">
      <alignment horizontal="center" vertical="center"/>
    </xf>
    <xf numFmtId="0" fontId="8" fillId="0" borderId="44" xfId="0" applyFont="1" applyBorder="1" applyAlignment="1">
      <alignment horizontal="center" vertical="center"/>
    </xf>
    <xf numFmtId="0" fontId="8" fillId="0" borderId="36" xfId="0" applyFont="1" applyBorder="1" applyAlignment="1">
      <alignment horizontal="center" vertical="center"/>
    </xf>
    <xf numFmtId="0" fontId="8" fillId="0" borderId="2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52" xfId="0" applyFont="1" applyBorder="1" applyAlignment="1">
      <alignment horizontal="center" vertical="center"/>
    </xf>
    <xf numFmtId="0" fontId="8" fillId="0" borderId="23" xfId="0" applyFont="1" applyBorder="1" applyAlignment="1">
      <alignment horizontal="center" vertical="center"/>
    </xf>
    <xf numFmtId="0" fontId="8" fillId="3" borderId="48" xfId="0" applyFont="1" applyFill="1" applyBorder="1" applyAlignment="1">
      <alignment horizontal="center" vertical="center"/>
    </xf>
    <xf numFmtId="0" fontId="8" fillId="3" borderId="5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16" fillId="0" borderId="0" xfId="0" applyFont="1" applyBorder="1" applyAlignment="1">
      <alignment horizontal="left" wrapText="1"/>
    </xf>
    <xf numFmtId="49" fontId="4" fillId="0" borderId="0" xfId="0" applyNumberFormat="1" applyFont="1" applyFill="1" applyBorder="1" applyAlignment="1">
      <alignment horizontal="left" vertical="center" wrapText="1"/>
    </xf>
    <xf numFmtId="43" fontId="8" fillId="0" borderId="21" xfId="1" applyFont="1" applyBorder="1" applyAlignment="1">
      <alignment horizontal="center" vertical="center"/>
    </xf>
    <xf numFmtId="43" fontId="8" fillId="0" borderId="33" xfId="1" applyFont="1" applyBorder="1" applyAlignment="1">
      <alignment horizontal="center" vertical="center"/>
    </xf>
    <xf numFmtId="43" fontId="8" fillId="0" borderId="35" xfId="1" applyFont="1" applyBorder="1" applyAlignment="1">
      <alignment horizontal="center" vertical="center"/>
    </xf>
    <xf numFmtId="0" fontId="5" fillId="3" borderId="30"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8" fillId="0" borderId="11" xfId="0" applyFont="1" applyBorder="1" applyAlignment="1">
      <alignment horizontal="center" vertical="center"/>
    </xf>
    <xf numFmtId="0" fontId="8" fillId="0" borderId="46" xfId="0" applyFont="1" applyBorder="1" applyAlignment="1">
      <alignment horizontal="center" vertical="center"/>
    </xf>
    <xf numFmtId="0" fontId="5" fillId="0" borderId="6"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8" xfId="0" applyFont="1" applyBorder="1" applyAlignment="1">
      <alignment horizontal="center" vertical="center" wrapText="1"/>
    </xf>
    <xf numFmtId="0" fontId="5" fillId="0" borderId="8"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wrapText="1"/>
    </xf>
    <xf numFmtId="0" fontId="5" fillId="0" borderId="19"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5" xfId="0" applyFont="1" applyBorder="1" applyAlignment="1">
      <alignment horizontal="center" vertical="center" wrapText="1"/>
    </xf>
    <xf numFmtId="0" fontId="8" fillId="0" borderId="45" xfId="0" applyFont="1" applyBorder="1" applyAlignment="1">
      <alignment horizontal="center" vertical="center"/>
    </xf>
    <xf numFmtId="0" fontId="8" fillId="0" borderId="1" xfId="0" applyFont="1" applyFill="1" applyBorder="1" applyAlignment="1">
      <alignment horizontal="center" vertical="center"/>
    </xf>
    <xf numFmtId="43" fontId="8" fillId="0" borderId="1" xfId="1" applyFont="1" applyBorder="1" applyAlignment="1">
      <alignment horizontal="center" vertical="center"/>
    </xf>
    <xf numFmtId="0" fontId="8" fillId="0" borderId="26" xfId="0" applyFont="1" applyBorder="1" applyAlignment="1">
      <alignment horizontal="center"/>
    </xf>
    <xf numFmtId="0" fontId="8" fillId="0" borderId="29" xfId="0" applyFont="1" applyBorder="1" applyAlignment="1">
      <alignment horizontal="center"/>
    </xf>
    <xf numFmtId="0" fontId="8" fillId="0" borderId="28" xfId="0" applyFont="1" applyBorder="1" applyAlignment="1">
      <alignment horizontal="center"/>
    </xf>
    <xf numFmtId="0" fontId="10" fillId="2" borderId="26"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8" fillId="0" borderId="38" xfId="0" applyFont="1" applyBorder="1" applyAlignment="1">
      <alignment horizontal="center" vertical="center"/>
    </xf>
    <xf numFmtId="0" fontId="8" fillId="0" borderId="8" xfId="0" applyFont="1" applyBorder="1" applyAlignment="1">
      <alignment horizontal="center" vertical="center"/>
    </xf>
    <xf numFmtId="0" fontId="5" fillId="0" borderId="13" xfId="0" applyFont="1" applyBorder="1" applyAlignment="1">
      <alignment horizontal="center" vertical="center" wrapText="1"/>
    </xf>
    <xf numFmtId="0" fontId="5" fillId="0" borderId="22" xfId="0" applyFont="1" applyBorder="1" applyAlignment="1">
      <alignment horizontal="center" vertical="center" wrapText="1"/>
    </xf>
    <xf numFmtId="0" fontId="8" fillId="0" borderId="54"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5" fillId="3" borderId="5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28" xfId="0" applyFont="1" applyFill="1" applyBorder="1" applyAlignment="1">
      <alignment horizontal="center" vertical="center"/>
    </xf>
    <xf numFmtId="0" fontId="8" fillId="0" borderId="26" xfId="0" applyFont="1" applyFill="1" applyBorder="1" applyAlignment="1">
      <alignment horizontal="center"/>
    </xf>
    <xf numFmtId="0" fontId="8" fillId="0" borderId="29" xfId="0" applyFont="1" applyFill="1" applyBorder="1" applyAlignment="1">
      <alignment horizontal="center"/>
    </xf>
    <xf numFmtId="0" fontId="8" fillId="0" borderId="28" xfId="0" applyFont="1" applyFill="1" applyBorder="1" applyAlignment="1">
      <alignment horizontal="center"/>
    </xf>
    <xf numFmtId="0" fontId="8" fillId="0" borderId="20" xfId="0" applyFont="1" applyBorder="1" applyAlignment="1">
      <alignment horizontal="center" vertical="center"/>
    </xf>
    <xf numFmtId="0" fontId="5" fillId="0" borderId="1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3"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48"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1"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3" borderId="30" xfId="0" applyFont="1" applyFill="1" applyBorder="1" applyAlignment="1">
      <alignment horizontal="center" vertical="center"/>
    </xf>
    <xf numFmtId="0" fontId="5" fillId="0" borderId="3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0" fillId="2" borderId="26" xfId="0" applyFont="1" applyFill="1" applyBorder="1" applyAlignment="1">
      <alignment horizontal="center" vertical="top" wrapText="1"/>
    </xf>
    <xf numFmtId="0" fontId="10" fillId="2" borderId="29" xfId="0" applyFont="1" applyFill="1" applyBorder="1" applyAlignment="1">
      <alignment horizontal="center" vertical="top" wrapText="1"/>
    </xf>
    <xf numFmtId="0" fontId="8" fillId="0" borderId="4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8" fillId="0" borderId="0" xfId="0" applyFont="1" applyBorder="1" applyAlignment="1">
      <alignment horizontal="center"/>
    </xf>
    <xf numFmtId="0" fontId="5" fillId="0" borderId="3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4"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3"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8" fillId="0" borderId="3" xfId="0" applyFont="1" applyBorder="1" applyAlignment="1">
      <alignment horizontal="center"/>
    </xf>
    <xf numFmtId="0" fontId="10" fillId="2" borderId="7" xfId="0" applyFont="1" applyFill="1" applyBorder="1" applyAlignment="1">
      <alignment horizontal="center" vertical="top" wrapText="1"/>
    </xf>
    <xf numFmtId="0" fontId="10" fillId="2" borderId="8" xfId="0" applyFont="1" applyFill="1" applyBorder="1" applyAlignment="1">
      <alignment horizontal="center" vertical="top" wrapText="1"/>
    </xf>
    <xf numFmtId="0" fontId="8" fillId="0" borderId="1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Alignment="1">
      <alignment horizontal="left" wrapText="1"/>
    </xf>
    <xf numFmtId="0" fontId="17" fillId="0" borderId="0" xfId="0" applyFont="1" applyBorder="1" applyAlignment="1">
      <alignment horizontal="center" vertical="center" wrapText="1"/>
    </xf>
    <xf numFmtId="0" fontId="17" fillId="0" borderId="0" xfId="0" applyFont="1" applyBorder="1" applyAlignment="1">
      <alignment horizontal="right" vertical="center" wrapText="1"/>
    </xf>
    <xf numFmtId="0" fontId="4" fillId="0" borderId="0" xfId="0" applyFont="1" applyFill="1" applyBorder="1" applyAlignment="1">
      <alignment horizontal="left" vertical="center" wrapText="1"/>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3" fontId="8" fillId="0" borderId="2" xfId="0" applyNumberFormat="1" applyFont="1" applyFill="1" applyBorder="1" applyAlignment="1">
      <alignment horizontal="center" vertical="center"/>
    </xf>
    <xf numFmtId="0" fontId="12" fillId="0" borderId="0" xfId="0" applyFont="1" applyBorder="1"/>
    <xf numFmtId="0" fontId="2" fillId="0" borderId="0" xfId="0" applyFont="1"/>
    <xf numFmtId="0" fontId="2" fillId="0" borderId="0" xfId="0" applyFont="1" applyAlignment="1">
      <alignment wrapText="1"/>
    </xf>
    <xf numFmtId="0" fontId="2" fillId="0" borderId="0" xfId="0" applyFont="1" applyBorder="1" applyAlignment="1">
      <alignment horizontal="right" vertical="center" wrapText="1"/>
    </xf>
    <xf numFmtId="0" fontId="19" fillId="0" borderId="0" xfId="0" applyFont="1"/>
    <xf numFmtId="0" fontId="20" fillId="10" borderId="0" xfId="0" applyFont="1" applyFill="1" applyAlignment="1">
      <alignment horizontal="center" vertical="center" wrapText="1"/>
    </xf>
    <xf numFmtId="0" fontId="3" fillId="0" borderId="0" xfId="0" applyFont="1" applyAlignment="1">
      <alignment horizontal="center"/>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49" xfId="0" applyFont="1" applyFill="1" applyBorder="1" applyAlignment="1">
      <alignment horizontal="center" vertical="center" wrapText="1"/>
    </xf>
    <xf numFmtId="3" fontId="2" fillId="0" borderId="13" xfId="0" applyNumberFormat="1" applyFont="1" applyBorder="1" applyAlignment="1">
      <alignment horizontal="center" vertical="center" wrapText="1"/>
    </xf>
    <xf numFmtId="0" fontId="2" fillId="0" borderId="1" xfId="0" applyFont="1" applyFill="1" applyBorder="1" applyAlignment="1">
      <alignment vertical="top" wrapText="1"/>
    </xf>
    <xf numFmtId="0" fontId="2" fillId="0" borderId="35" xfId="0" applyFont="1" applyFill="1" applyBorder="1" applyAlignment="1">
      <alignment horizontal="center" vertical="center" wrapText="1"/>
    </xf>
    <xf numFmtId="3" fontId="2" fillId="0" borderId="35" xfId="0" applyNumberFormat="1" applyFont="1" applyFill="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1" xfId="0" applyNumberFormat="1" applyFont="1" applyFill="1" applyBorder="1" applyAlignment="1">
      <alignment horizontal="center" vertical="center" wrapText="1"/>
    </xf>
    <xf numFmtId="3" fontId="2" fillId="0" borderId="35" xfId="0" applyNumberFormat="1" applyFont="1" applyBorder="1" applyAlignment="1">
      <alignment horizontal="center" vertical="center" wrapText="1"/>
    </xf>
    <xf numFmtId="170" fontId="2" fillId="0" borderId="0" xfId="0" applyNumberFormat="1" applyFont="1"/>
    <xf numFmtId="0" fontId="3" fillId="0" borderId="0" xfId="0" applyFont="1" applyFill="1" applyAlignment="1">
      <alignment horizontal="left" vertical="top" wrapText="1"/>
    </xf>
    <xf numFmtId="0" fontId="3" fillId="0" borderId="0" xfId="0" applyFont="1" applyFill="1" applyAlignment="1">
      <alignment horizontal="left" vertical="top" wrapText="1"/>
    </xf>
    <xf numFmtId="4" fontId="2" fillId="0" borderId="0" xfId="0" applyNumberFormat="1" applyFont="1"/>
    <xf numFmtId="0" fontId="2" fillId="0" borderId="4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vertical="top" wrapText="1"/>
    </xf>
    <xf numFmtId="0" fontId="2" fillId="0" borderId="24" xfId="0" applyFont="1" applyFill="1" applyBorder="1" applyAlignment="1">
      <alignment horizontal="center" vertical="center" wrapText="1"/>
    </xf>
    <xf numFmtId="0" fontId="2" fillId="0" borderId="43" xfId="0" applyFont="1" applyFill="1" applyBorder="1" applyAlignment="1">
      <alignment horizontal="center" vertical="center" wrapText="1"/>
    </xf>
    <xf numFmtId="3" fontId="2" fillId="2" borderId="13" xfId="0" applyNumberFormat="1" applyFont="1" applyFill="1" applyBorder="1" applyAlignment="1">
      <alignment horizontal="center" vertical="center" wrapText="1"/>
    </xf>
    <xf numFmtId="3" fontId="2" fillId="2" borderId="35"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0" borderId="0" xfId="0" applyFont="1" applyAlignment="1">
      <alignment horizontal="left"/>
    </xf>
    <xf numFmtId="0" fontId="2" fillId="2" borderId="12" xfId="0" applyFont="1" applyFill="1" applyBorder="1" applyAlignment="1">
      <alignment vertical="center" wrapText="1"/>
    </xf>
    <xf numFmtId="0" fontId="2" fillId="2" borderId="39"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0" borderId="42" xfId="0" applyFont="1" applyFill="1" applyBorder="1" applyAlignment="1">
      <alignment vertical="center" wrapText="1"/>
    </xf>
    <xf numFmtId="0" fontId="2" fillId="0" borderId="41" xfId="0" applyFont="1" applyFill="1" applyBorder="1" applyAlignment="1">
      <alignment vertical="center" wrapText="1"/>
    </xf>
    <xf numFmtId="49" fontId="2" fillId="0" borderId="41" xfId="0" applyNumberFormat="1" applyFont="1" applyFill="1" applyBorder="1" applyAlignment="1">
      <alignment vertical="center" wrapText="1"/>
    </xf>
    <xf numFmtId="0" fontId="2" fillId="3" borderId="42" xfId="0" applyFont="1" applyFill="1" applyBorder="1" applyAlignment="1">
      <alignment vertical="center" wrapText="1"/>
    </xf>
    <xf numFmtId="0" fontId="2" fillId="3" borderId="15" xfId="0" applyFont="1" applyFill="1" applyBorder="1" applyAlignment="1">
      <alignment vertical="center" wrapText="1"/>
    </xf>
    <xf numFmtId="49" fontId="2" fillId="0" borderId="52" xfId="0" applyNumberFormat="1" applyFont="1" applyFill="1" applyBorder="1" applyAlignment="1">
      <alignment vertical="center" wrapText="1"/>
    </xf>
    <xf numFmtId="0" fontId="2" fillId="0" borderId="61" xfId="0" applyFont="1" applyFill="1" applyBorder="1" applyAlignment="1">
      <alignment vertical="center" wrapText="1"/>
    </xf>
    <xf numFmtId="49" fontId="2" fillId="0" borderId="63" xfId="0" applyNumberFormat="1" applyFont="1" applyFill="1" applyBorder="1" applyAlignment="1">
      <alignment vertical="center" wrapText="1"/>
    </xf>
    <xf numFmtId="0" fontId="2" fillId="2" borderId="64" xfId="0" applyFont="1" applyFill="1" applyBorder="1" applyAlignment="1">
      <alignment horizontal="center" vertical="center" wrapText="1"/>
    </xf>
    <xf numFmtId="0" fontId="2" fillId="3" borderId="57" xfId="0" applyFont="1" applyFill="1" applyBorder="1" applyAlignment="1">
      <alignment horizontal="center" vertical="center" wrapText="1"/>
    </xf>
    <xf numFmtId="3" fontId="2" fillId="2" borderId="57" xfId="0" applyNumberFormat="1" applyFont="1" applyFill="1" applyBorder="1" applyAlignment="1">
      <alignment horizontal="center" vertical="center" wrapText="1"/>
    </xf>
    <xf numFmtId="3" fontId="2" fillId="0" borderId="57" xfId="0" applyNumberFormat="1" applyFont="1" applyFill="1" applyBorder="1" applyAlignment="1">
      <alignment horizontal="center" vertical="center" wrapText="1"/>
    </xf>
    <xf numFmtId="3" fontId="2" fillId="0" borderId="57" xfId="0" applyNumberFormat="1" applyFont="1" applyFill="1" applyBorder="1" applyAlignment="1">
      <alignment horizontal="center" vertical="center"/>
    </xf>
    <xf numFmtId="3" fontId="3" fillId="0" borderId="57" xfId="0" applyNumberFormat="1" applyFont="1" applyFill="1" applyBorder="1" applyAlignment="1">
      <alignment horizontal="center" vertical="center"/>
    </xf>
    <xf numFmtId="3" fontId="2" fillId="0" borderId="59" xfId="0" applyNumberFormat="1" applyFont="1" applyFill="1" applyBorder="1" applyAlignment="1">
      <alignment horizontal="center" vertical="center"/>
    </xf>
    <xf numFmtId="3" fontId="2" fillId="0" borderId="65" xfId="0" applyNumberFormat="1" applyFont="1" applyFill="1" applyBorder="1" applyAlignment="1">
      <alignment horizontal="center" vertical="center"/>
    </xf>
  </cellXfs>
  <cellStyles count="5">
    <cellStyle name="Обычный" xfId="0" builtinId="0"/>
    <cellStyle name="Обычный 4" xfId="4"/>
    <cellStyle name="Обычный_Приложение 1" xfId="2"/>
    <cellStyle name="Обычный_Приложение 8 (выпадающие)_на 2011 год_13 08 10" xfId="3"/>
    <cellStyle name="Финансовый" xfId="1" builtinId="3"/>
  </cellStyles>
  <dxfs count="0"/>
  <tableStyles count="0" defaultTableStyle="TableStyleMedium2" defaultPivotStyle="PivotStyleLight16"/>
  <colors>
    <mruColors>
      <color rgb="FF3366FF"/>
      <color rgb="FF66FF99"/>
      <color rgb="FF0066FF"/>
      <color rgb="FF33CC33"/>
      <color rgb="FF6699FF"/>
      <color rgb="FF5A5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35"/>
  <sheetViews>
    <sheetView tabSelected="1" view="pageBreakPreview" zoomScale="70" zoomScaleNormal="70" zoomScaleSheetLayoutView="70" workbookViewId="0">
      <selection activeCell="Z623" sqref="Z623"/>
    </sheetView>
  </sheetViews>
  <sheetFormatPr defaultRowHeight="18.75" outlineLevelRow="2" outlineLevelCol="1" x14ac:dyDescent="0.3"/>
  <cols>
    <col min="1" max="1" width="28.140625" style="5" customWidth="1"/>
    <col min="2" max="2" width="16.7109375" style="5" customWidth="1"/>
    <col min="3" max="3" width="12.28515625" style="5" customWidth="1"/>
    <col min="4" max="4" width="14.5703125" style="5" customWidth="1"/>
    <col min="5" max="5" width="14.5703125" style="6" customWidth="1"/>
    <col min="6" max="6" width="18.5703125" style="6" customWidth="1"/>
    <col min="7" max="7" width="55.7109375" style="6" hidden="1" customWidth="1" outlineLevel="1"/>
    <col min="8" max="8" width="14.42578125" style="5" customWidth="1" collapsed="1"/>
    <col min="9" max="10" width="14.42578125" style="5" customWidth="1"/>
    <col min="11" max="11" width="13.5703125" style="5" customWidth="1"/>
    <col min="12" max="12" width="13.42578125" style="5" customWidth="1"/>
    <col min="13" max="13" width="13.140625" style="5" customWidth="1"/>
    <col min="14" max="16" width="14.42578125" style="5" customWidth="1"/>
    <col min="17" max="16384" width="9.140625" style="5"/>
  </cols>
  <sheetData>
    <row r="1" spans="1:16" x14ac:dyDescent="0.3">
      <c r="N1" s="319"/>
      <c r="O1" s="319"/>
      <c r="P1" s="319"/>
    </row>
    <row r="2" spans="1:16" hidden="1" x14ac:dyDescent="0.3"/>
    <row r="3" spans="1:16" x14ac:dyDescent="0.3">
      <c r="N3" s="320" t="s">
        <v>0</v>
      </c>
      <c r="O3" s="320"/>
      <c r="P3" s="320"/>
    </row>
    <row r="4" spans="1:16" ht="18.75" customHeight="1" x14ac:dyDescent="0.3">
      <c r="N4" s="320"/>
      <c r="O4" s="320"/>
      <c r="P4" s="320"/>
    </row>
    <row r="5" spans="1:16" x14ac:dyDescent="0.3">
      <c r="L5" s="7"/>
      <c r="N5" s="135"/>
      <c r="O5" s="321" t="s">
        <v>1</v>
      </c>
      <c r="P5" s="321"/>
    </row>
    <row r="6" spans="1:16" ht="62.25" customHeight="1" x14ac:dyDescent="0.3">
      <c r="A6" s="8"/>
      <c r="B6" s="318" t="s">
        <v>478</v>
      </c>
      <c r="C6" s="318"/>
      <c r="D6" s="318"/>
      <c r="E6" s="318"/>
      <c r="F6" s="318"/>
      <c r="G6" s="318"/>
      <c r="H6" s="318"/>
      <c r="I6" s="318"/>
      <c r="J6" s="318"/>
      <c r="K6" s="318"/>
      <c r="L6" s="318"/>
      <c r="M6" s="318"/>
      <c r="N6" s="318"/>
      <c r="O6" s="318"/>
      <c r="P6" s="318"/>
    </row>
    <row r="7" spans="1:16" ht="18.75" hidden="1" customHeight="1" outlineLevel="1" x14ac:dyDescent="0.3">
      <c r="A7" s="8"/>
      <c r="B7" s="322"/>
      <c r="C7" s="322"/>
      <c r="D7" s="322"/>
      <c r="E7" s="322"/>
      <c r="F7" s="322"/>
      <c r="G7" s="322"/>
      <c r="H7" s="322"/>
      <c r="I7" s="322"/>
      <c r="J7" s="322"/>
      <c r="K7" s="322"/>
      <c r="L7" s="322"/>
      <c r="M7" s="322"/>
      <c r="N7" s="322"/>
      <c r="O7" s="322"/>
      <c r="P7" s="8"/>
    </row>
    <row r="8" spans="1:16" ht="18.75" hidden="1" customHeight="1" outlineLevel="1" x14ac:dyDescent="0.3">
      <c r="A8" s="8"/>
      <c r="B8" s="322"/>
      <c r="C8" s="322"/>
      <c r="D8" s="322"/>
      <c r="E8" s="322"/>
      <c r="F8" s="322"/>
      <c r="G8" s="322"/>
      <c r="H8" s="322"/>
      <c r="I8" s="322"/>
      <c r="J8" s="322"/>
      <c r="K8" s="322"/>
      <c r="L8" s="322"/>
      <c r="M8" s="322"/>
      <c r="N8" s="322"/>
      <c r="O8" s="322"/>
      <c r="P8" s="8"/>
    </row>
    <row r="9" spans="1:16" ht="18.75" hidden="1" customHeight="1" outlineLevel="1" x14ac:dyDescent="0.3">
      <c r="A9" s="8"/>
      <c r="B9" s="9"/>
      <c r="C9" s="10"/>
      <c r="D9" s="10"/>
      <c r="E9" s="10"/>
      <c r="F9" s="9"/>
      <c r="G9" s="9"/>
      <c r="H9" s="9"/>
      <c r="I9" s="9"/>
      <c r="J9" s="9"/>
      <c r="K9" s="9"/>
      <c r="L9" s="9"/>
      <c r="M9" s="9"/>
      <c r="N9" s="9"/>
      <c r="O9" s="9"/>
      <c r="P9" s="8"/>
    </row>
    <row r="10" spans="1:16" ht="18.75" hidden="1" customHeight="1" outlineLevel="1" x14ac:dyDescent="0.3">
      <c r="A10" s="8"/>
      <c r="B10" s="9"/>
      <c r="C10" s="10"/>
      <c r="D10" s="10"/>
      <c r="E10" s="10"/>
      <c r="F10" s="9"/>
      <c r="G10" s="9"/>
      <c r="H10" s="11"/>
      <c r="I10" s="11"/>
      <c r="J10" s="11"/>
      <c r="K10" s="11"/>
      <c r="L10" s="11"/>
      <c r="M10" s="11"/>
      <c r="N10" s="11"/>
      <c r="O10" s="11"/>
      <c r="P10" s="8"/>
    </row>
    <row r="11" spans="1:16" collapsed="1" x14ac:dyDescent="0.3">
      <c r="A11" s="8"/>
      <c r="B11" s="9"/>
      <c r="C11" s="10"/>
      <c r="D11" s="10"/>
      <c r="E11" s="10"/>
      <c r="F11" s="9"/>
      <c r="G11" s="9"/>
      <c r="H11" s="11"/>
      <c r="I11" s="11"/>
      <c r="J11" s="11"/>
      <c r="K11" s="11"/>
      <c r="L11" s="11"/>
      <c r="M11" s="11"/>
      <c r="N11" s="12"/>
      <c r="O11" s="11"/>
      <c r="P11" s="8"/>
    </row>
    <row r="12" spans="1:16" ht="19.5" thickBot="1" x14ac:dyDescent="0.35">
      <c r="B12" s="310"/>
      <c r="C12" s="310"/>
      <c r="D12" s="310"/>
      <c r="E12" s="310"/>
      <c r="F12" s="310"/>
      <c r="G12" s="310"/>
      <c r="H12" s="310"/>
      <c r="I12" s="310"/>
      <c r="J12" s="310"/>
      <c r="K12" s="310"/>
      <c r="L12" s="310"/>
      <c r="M12" s="310"/>
      <c r="N12" s="310"/>
      <c r="O12" s="310"/>
      <c r="P12" s="310"/>
    </row>
    <row r="13" spans="1:16" ht="19.5" thickBot="1" x14ac:dyDescent="0.35">
      <c r="A13" s="323"/>
      <c r="B13" s="324"/>
      <c r="C13" s="324"/>
      <c r="D13" s="324"/>
      <c r="E13" s="324"/>
      <c r="F13" s="325"/>
      <c r="G13" s="315" t="s">
        <v>2</v>
      </c>
      <c r="H13" s="316"/>
      <c r="I13" s="316"/>
      <c r="J13" s="316"/>
      <c r="K13" s="316"/>
      <c r="L13" s="316"/>
      <c r="M13" s="316"/>
      <c r="N13" s="316"/>
      <c r="O13" s="316"/>
      <c r="P13" s="316"/>
    </row>
    <row r="14" spans="1:16" ht="75.75" customHeight="1" x14ac:dyDescent="0.3">
      <c r="A14" s="217" t="s">
        <v>3</v>
      </c>
      <c r="B14" s="317" t="s">
        <v>4</v>
      </c>
      <c r="C14" s="280" t="s">
        <v>5</v>
      </c>
      <c r="D14" s="280" t="s">
        <v>6</v>
      </c>
      <c r="E14" s="280" t="s">
        <v>474</v>
      </c>
      <c r="F14" s="303" t="s">
        <v>7</v>
      </c>
      <c r="G14" s="221" t="s">
        <v>475</v>
      </c>
      <c r="H14" s="311" t="s">
        <v>8</v>
      </c>
      <c r="I14" s="312"/>
      <c r="J14" s="312"/>
      <c r="K14" s="311" t="s">
        <v>9</v>
      </c>
      <c r="L14" s="312"/>
      <c r="M14" s="312"/>
      <c r="N14" s="311" t="s">
        <v>10</v>
      </c>
      <c r="O14" s="312"/>
      <c r="P14" s="312"/>
    </row>
    <row r="15" spans="1:16" ht="19.5" thickBot="1" x14ac:dyDescent="0.35">
      <c r="A15" s="279"/>
      <c r="B15" s="295"/>
      <c r="C15" s="242"/>
      <c r="D15" s="242"/>
      <c r="E15" s="281"/>
      <c r="F15" s="304"/>
      <c r="G15" s="222"/>
      <c r="H15" s="13">
        <v>2020</v>
      </c>
      <c r="I15" s="14">
        <v>2021</v>
      </c>
      <c r="J15" s="14">
        <v>2022</v>
      </c>
      <c r="K15" s="14">
        <f>H15</f>
        <v>2020</v>
      </c>
      <c r="L15" s="14">
        <f>I15</f>
        <v>2021</v>
      </c>
      <c r="M15" s="14">
        <f>J15</f>
        <v>2022</v>
      </c>
      <c r="N15" s="14">
        <f>H15</f>
        <v>2020</v>
      </c>
      <c r="O15" s="14">
        <f>I15</f>
        <v>2021</v>
      </c>
      <c r="P15" s="15">
        <f>J15</f>
        <v>2022</v>
      </c>
    </row>
    <row r="16" spans="1:16" ht="19.5" thickBot="1" x14ac:dyDescent="0.35">
      <c r="A16" s="16">
        <v>1</v>
      </c>
      <c r="B16" s="297">
        <v>2</v>
      </c>
      <c r="C16" s="274"/>
      <c r="D16" s="274"/>
      <c r="E16" s="274"/>
      <c r="F16" s="275"/>
      <c r="G16" s="17">
        <v>4</v>
      </c>
      <c r="H16" s="215">
        <v>3</v>
      </c>
      <c r="I16" s="216"/>
      <c r="J16" s="216"/>
      <c r="K16" s="215">
        <v>4</v>
      </c>
      <c r="L16" s="216"/>
      <c r="M16" s="216"/>
      <c r="N16" s="215">
        <v>5</v>
      </c>
      <c r="O16" s="216"/>
      <c r="P16" s="216"/>
    </row>
    <row r="17" spans="1:16" s="75" customFormat="1" ht="27.95" customHeight="1" x14ac:dyDescent="0.25">
      <c r="A17" s="136" t="s">
        <v>467</v>
      </c>
      <c r="B17" s="302" t="s">
        <v>469</v>
      </c>
      <c r="C17" s="302" t="s">
        <v>11</v>
      </c>
      <c r="D17" s="313" t="s">
        <v>12</v>
      </c>
      <c r="E17" s="137" t="s">
        <v>13</v>
      </c>
      <c r="F17" s="138" t="s">
        <v>150</v>
      </c>
      <c r="G17" s="139"/>
      <c r="H17" s="141">
        <f>SUM(H18:H111)</f>
        <v>4797.59</v>
      </c>
      <c r="I17" s="141">
        <f>SUM(I18:I111)</f>
        <v>6779.28</v>
      </c>
      <c r="J17" s="141">
        <f>SUM(J18:J111)</f>
        <v>4332</v>
      </c>
      <c r="K17" s="141">
        <f>SUM(K18:K111)</f>
        <v>583.02</v>
      </c>
      <c r="L17" s="141">
        <f>SUM(L18:L111)</f>
        <v>872.6</v>
      </c>
      <c r="M17" s="141">
        <f>SUM(M18:M111)</f>
        <v>476.5</v>
      </c>
      <c r="N17" s="141">
        <f>SUM(N18:N111)</f>
        <v>5391.4621812902051</v>
      </c>
      <c r="O17" s="141">
        <f>SUM(O18:O111)</f>
        <v>7846.7310256000237</v>
      </c>
      <c r="P17" s="141">
        <f>SUM(P18:P111)</f>
        <v>7700.1716099999994</v>
      </c>
    </row>
    <row r="18" spans="1:16" s="24" customFormat="1" ht="60" hidden="1" customHeight="1" outlineLevel="1" x14ac:dyDescent="0.3">
      <c r="A18" s="19"/>
      <c r="B18" s="268"/>
      <c r="C18" s="268"/>
      <c r="D18" s="243"/>
      <c r="E18" s="20" t="s">
        <v>13</v>
      </c>
      <c r="F18" s="21" t="s">
        <v>150</v>
      </c>
      <c r="G18" s="22" t="s">
        <v>85</v>
      </c>
      <c r="H18" s="142">
        <v>116</v>
      </c>
      <c r="I18" s="142"/>
      <c r="J18" s="142"/>
      <c r="K18" s="80">
        <v>14</v>
      </c>
      <c r="L18" s="80"/>
      <c r="M18" s="80"/>
      <c r="N18" s="80">
        <v>179.3</v>
      </c>
      <c r="O18" s="80"/>
      <c r="P18" s="80"/>
    </row>
    <row r="19" spans="1:16" s="24" customFormat="1" ht="75" hidden="1" customHeight="1" outlineLevel="1" x14ac:dyDescent="0.3">
      <c r="A19" s="19"/>
      <c r="B19" s="268"/>
      <c r="C19" s="268"/>
      <c r="D19" s="243"/>
      <c r="E19" s="20" t="s">
        <v>13</v>
      </c>
      <c r="F19" s="21" t="s">
        <v>150</v>
      </c>
      <c r="G19" s="22" t="s">
        <v>86</v>
      </c>
      <c r="H19" s="142">
        <v>259</v>
      </c>
      <c r="I19" s="142"/>
      <c r="J19" s="142"/>
      <c r="K19" s="80">
        <v>30</v>
      </c>
      <c r="L19" s="80"/>
      <c r="M19" s="80"/>
      <c r="N19" s="80">
        <v>247.38</v>
      </c>
      <c r="O19" s="80"/>
      <c r="P19" s="80"/>
    </row>
    <row r="20" spans="1:16" s="24" customFormat="1" ht="105" hidden="1" customHeight="1" outlineLevel="1" x14ac:dyDescent="0.3">
      <c r="A20" s="19"/>
      <c r="B20" s="268"/>
      <c r="C20" s="268"/>
      <c r="D20" s="243"/>
      <c r="E20" s="20" t="s">
        <v>13</v>
      </c>
      <c r="F20" s="21" t="s">
        <v>150</v>
      </c>
      <c r="G20" s="22" t="s">
        <v>87</v>
      </c>
      <c r="H20" s="142">
        <v>324</v>
      </c>
      <c r="I20" s="142"/>
      <c r="J20" s="142"/>
      <c r="K20" s="80">
        <v>15</v>
      </c>
      <c r="L20" s="80"/>
      <c r="M20" s="80"/>
      <c r="N20" s="80">
        <v>259.60000000000002</v>
      </c>
      <c r="O20" s="80"/>
      <c r="P20" s="80"/>
    </row>
    <row r="21" spans="1:16" s="24" customFormat="1" ht="135" hidden="1" customHeight="1" outlineLevel="1" x14ac:dyDescent="0.3">
      <c r="A21" s="19"/>
      <c r="B21" s="268"/>
      <c r="C21" s="268"/>
      <c r="D21" s="243"/>
      <c r="E21" s="20" t="s">
        <v>13</v>
      </c>
      <c r="F21" s="21" t="s">
        <v>150</v>
      </c>
      <c r="G21" s="22" t="s">
        <v>88</v>
      </c>
      <c r="H21" s="142">
        <v>143</v>
      </c>
      <c r="I21" s="142"/>
      <c r="J21" s="142"/>
      <c r="K21" s="80">
        <v>3</v>
      </c>
      <c r="L21" s="80"/>
      <c r="M21" s="80"/>
      <c r="N21" s="80">
        <v>152.46</v>
      </c>
      <c r="O21" s="80"/>
      <c r="P21" s="80"/>
    </row>
    <row r="22" spans="1:16" s="24" customFormat="1" ht="105" hidden="1" customHeight="1" outlineLevel="1" x14ac:dyDescent="0.3">
      <c r="A22" s="19"/>
      <c r="B22" s="268"/>
      <c r="C22" s="268"/>
      <c r="D22" s="243"/>
      <c r="E22" s="20" t="s">
        <v>13</v>
      </c>
      <c r="F22" s="21" t="s">
        <v>150</v>
      </c>
      <c r="G22" s="22" t="s">
        <v>89</v>
      </c>
      <c r="H22" s="142">
        <v>125.5</v>
      </c>
      <c r="I22" s="142"/>
      <c r="J22" s="142"/>
      <c r="K22" s="80">
        <v>15</v>
      </c>
      <c r="L22" s="80"/>
      <c r="M22" s="80"/>
      <c r="N22" s="80">
        <v>227.43535</v>
      </c>
      <c r="O22" s="80"/>
      <c r="P22" s="80"/>
    </row>
    <row r="23" spans="1:16" s="24" customFormat="1" ht="105" hidden="1" customHeight="1" outlineLevel="1" x14ac:dyDescent="0.3">
      <c r="A23" s="19"/>
      <c r="B23" s="268"/>
      <c r="C23" s="268"/>
      <c r="D23" s="243"/>
      <c r="E23" s="20" t="s">
        <v>13</v>
      </c>
      <c r="F23" s="21" t="s">
        <v>150</v>
      </c>
      <c r="G23" s="22" t="s">
        <v>90</v>
      </c>
      <c r="H23" s="142">
        <v>53.9</v>
      </c>
      <c r="I23" s="142"/>
      <c r="J23" s="142"/>
      <c r="K23" s="80">
        <v>10</v>
      </c>
      <c r="L23" s="80"/>
      <c r="M23" s="80"/>
      <c r="N23" s="80">
        <v>125.79519000000001</v>
      </c>
      <c r="O23" s="80"/>
      <c r="P23" s="80"/>
    </row>
    <row r="24" spans="1:16" s="24" customFormat="1" ht="105" hidden="1" customHeight="1" outlineLevel="1" x14ac:dyDescent="0.3">
      <c r="A24" s="19"/>
      <c r="B24" s="268"/>
      <c r="C24" s="268"/>
      <c r="D24" s="243"/>
      <c r="E24" s="20" t="s">
        <v>13</v>
      </c>
      <c r="F24" s="21" t="s">
        <v>150</v>
      </c>
      <c r="G24" s="22" t="s">
        <v>91</v>
      </c>
      <c r="H24" s="142">
        <v>64.5</v>
      </c>
      <c r="I24" s="142"/>
      <c r="J24" s="142"/>
      <c r="K24" s="80">
        <v>15</v>
      </c>
      <c r="L24" s="80"/>
      <c r="M24" s="80"/>
      <c r="N24" s="80">
        <v>130.70099999999999</v>
      </c>
      <c r="O24" s="80"/>
      <c r="P24" s="80"/>
    </row>
    <row r="25" spans="1:16" s="24" customFormat="1" ht="105" hidden="1" customHeight="1" outlineLevel="1" x14ac:dyDescent="0.3">
      <c r="A25" s="19"/>
      <c r="B25" s="268"/>
      <c r="C25" s="268"/>
      <c r="D25" s="243"/>
      <c r="E25" s="20" t="s">
        <v>13</v>
      </c>
      <c r="F25" s="21" t="s">
        <v>150</v>
      </c>
      <c r="G25" s="22" t="s">
        <v>92</v>
      </c>
      <c r="H25" s="142">
        <v>242.76</v>
      </c>
      <c r="I25" s="142"/>
      <c r="J25" s="142"/>
      <c r="K25" s="80">
        <v>15</v>
      </c>
      <c r="L25" s="80"/>
      <c r="M25" s="80"/>
      <c r="N25" s="80">
        <v>251.91582</v>
      </c>
      <c r="O25" s="80"/>
      <c r="P25" s="80"/>
    </row>
    <row r="26" spans="1:16" s="24" customFormat="1" ht="90" hidden="1" customHeight="1" outlineLevel="1" x14ac:dyDescent="0.3">
      <c r="A26" s="19"/>
      <c r="B26" s="268"/>
      <c r="C26" s="268"/>
      <c r="D26" s="243"/>
      <c r="E26" s="20" t="s">
        <v>13</v>
      </c>
      <c r="F26" s="21" t="s">
        <v>150</v>
      </c>
      <c r="G26" s="22" t="s">
        <v>93</v>
      </c>
      <c r="H26" s="142">
        <v>134.5</v>
      </c>
      <c r="I26" s="142"/>
      <c r="J26" s="142"/>
      <c r="K26" s="80">
        <v>6</v>
      </c>
      <c r="L26" s="80"/>
      <c r="M26" s="80"/>
      <c r="N26" s="80">
        <v>238.22416000000001</v>
      </c>
      <c r="O26" s="80"/>
      <c r="P26" s="80"/>
    </row>
    <row r="27" spans="1:16" s="24" customFormat="1" ht="90" hidden="1" customHeight="1" outlineLevel="1" x14ac:dyDescent="0.3">
      <c r="A27" s="19"/>
      <c r="B27" s="268"/>
      <c r="C27" s="268"/>
      <c r="D27" s="243"/>
      <c r="E27" s="20" t="s">
        <v>13</v>
      </c>
      <c r="F27" s="21" t="s">
        <v>150</v>
      </c>
      <c r="G27" s="22" t="s">
        <v>94</v>
      </c>
      <c r="H27" s="142">
        <v>164</v>
      </c>
      <c r="I27" s="142"/>
      <c r="J27" s="142"/>
      <c r="K27" s="80">
        <v>15</v>
      </c>
      <c r="L27" s="80"/>
      <c r="M27" s="80"/>
      <c r="N27" s="80">
        <v>263.92746</v>
      </c>
      <c r="O27" s="80"/>
      <c r="P27" s="80"/>
    </row>
    <row r="28" spans="1:16" s="24" customFormat="1" ht="105" hidden="1" customHeight="1" outlineLevel="1" x14ac:dyDescent="0.3">
      <c r="A28" s="19"/>
      <c r="B28" s="268"/>
      <c r="C28" s="268"/>
      <c r="D28" s="243"/>
      <c r="E28" s="20" t="s">
        <v>13</v>
      </c>
      <c r="F28" s="21" t="s">
        <v>150</v>
      </c>
      <c r="G28" s="22" t="s">
        <v>95</v>
      </c>
      <c r="H28" s="142">
        <v>40</v>
      </c>
      <c r="I28" s="142"/>
      <c r="J28" s="142"/>
      <c r="K28" s="80">
        <v>15</v>
      </c>
      <c r="L28" s="80"/>
      <c r="M28" s="80"/>
      <c r="N28" s="80">
        <v>95.064999999999998</v>
      </c>
      <c r="O28" s="80"/>
      <c r="P28" s="80"/>
    </row>
    <row r="29" spans="1:16" s="24" customFormat="1" ht="105" hidden="1" customHeight="1" outlineLevel="1" x14ac:dyDescent="0.3">
      <c r="A29" s="19"/>
      <c r="B29" s="268"/>
      <c r="C29" s="268"/>
      <c r="D29" s="243"/>
      <c r="E29" s="20" t="s">
        <v>13</v>
      </c>
      <c r="F29" s="21" t="s">
        <v>150</v>
      </c>
      <c r="G29" s="22" t="s">
        <v>96</v>
      </c>
      <c r="H29" s="142">
        <v>192.6</v>
      </c>
      <c r="I29" s="142"/>
      <c r="J29" s="142"/>
      <c r="K29" s="80">
        <v>3</v>
      </c>
      <c r="L29" s="80"/>
      <c r="M29" s="80"/>
      <c r="N29" s="80">
        <v>81.409499999999994</v>
      </c>
      <c r="O29" s="80"/>
      <c r="P29" s="80"/>
    </row>
    <row r="30" spans="1:16" s="24" customFormat="1" ht="75" hidden="1" customHeight="1" outlineLevel="1" x14ac:dyDescent="0.3">
      <c r="A30" s="19"/>
      <c r="B30" s="268"/>
      <c r="C30" s="268"/>
      <c r="D30" s="243"/>
      <c r="E30" s="20" t="s">
        <v>13</v>
      </c>
      <c r="F30" s="21" t="s">
        <v>150</v>
      </c>
      <c r="G30" s="22" t="s">
        <v>97</v>
      </c>
      <c r="H30" s="142">
        <v>453.99</v>
      </c>
      <c r="I30" s="142"/>
      <c r="J30" s="142"/>
      <c r="K30" s="80">
        <v>15</v>
      </c>
      <c r="L30" s="80"/>
      <c r="M30" s="80"/>
      <c r="N30" s="80">
        <v>354.48500000000001</v>
      </c>
      <c r="O30" s="80"/>
      <c r="P30" s="80"/>
    </row>
    <row r="31" spans="1:16" s="24" customFormat="1" ht="105" hidden="1" customHeight="1" outlineLevel="1" x14ac:dyDescent="0.3">
      <c r="A31" s="19"/>
      <c r="B31" s="268"/>
      <c r="C31" s="268"/>
      <c r="D31" s="243"/>
      <c r="E31" s="20" t="s">
        <v>13</v>
      </c>
      <c r="F31" s="21" t="s">
        <v>150</v>
      </c>
      <c r="G31" s="22" t="s">
        <v>98</v>
      </c>
      <c r="H31" s="142">
        <v>250.1</v>
      </c>
      <c r="I31" s="142"/>
      <c r="J31" s="142"/>
      <c r="K31" s="80">
        <v>15</v>
      </c>
      <c r="L31" s="80"/>
      <c r="M31" s="80"/>
      <c r="N31" s="80">
        <v>338.73009000000002</v>
      </c>
      <c r="O31" s="80"/>
      <c r="P31" s="80"/>
    </row>
    <row r="32" spans="1:16" s="24" customFormat="1" ht="105" hidden="1" customHeight="1" outlineLevel="1" x14ac:dyDescent="0.3">
      <c r="A32" s="19"/>
      <c r="B32" s="268"/>
      <c r="C32" s="268"/>
      <c r="D32" s="243"/>
      <c r="E32" s="20" t="s">
        <v>13</v>
      </c>
      <c r="F32" s="21" t="s">
        <v>150</v>
      </c>
      <c r="G32" s="22" t="s">
        <v>99</v>
      </c>
      <c r="H32" s="142">
        <v>200</v>
      </c>
      <c r="I32" s="142"/>
      <c r="J32" s="142"/>
      <c r="K32" s="80">
        <v>6</v>
      </c>
      <c r="L32" s="80"/>
      <c r="M32" s="80"/>
      <c r="N32" s="80">
        <v>283.04395</v>
      </c>
      <c r="O32" s="80"/>
      <c r="P32" s="80"/>
    </row>
    <row r="33" spans="1:16" s="24" customFormat="1" ht="120" hidden="1" customHeight="1" outlineLevel="1" x14ac:dyDescent="0.3">
      <c r="A33" s="19"/>
      <c r="B33" s="268"/>
      <c r="C33" s="268"/>
      <c r="D33" s="243"/>
      <c r="E33" s="20" t="s">
        <v>13</v>
      </c>
      <c r="F33" s="21" t="s">
        <v>150</v>
      </c>
      <c r="G33" s="22" t="s">
        <v>100</v>
      </c>
      <c r="H33" s="142">
        <v>245</v>
      </c>
      <c r="I33" s="142"/>
      <c r="J33" s="142"/>
      <c r="K33" s="80">
        <v>15</v>
      </c>
      <c r="L33" s="80"/>
      <c r="M33" s="80"/>
      <c r="N33" s="80">
        <v>138.643851290204</v>
      </c>
      <c r="O33" s="80"/>
      <c r="P33" s="80"/>
    </row>
    <row r="34" spans="1:16" s="24" customFormat="1" ht="105" hidden="1" customHeight="1" outlineLevel="1" x14ac:dyDescent="0.3">
      <c r="A34" s="19"/>
      <c r="B34" s="268"/>
      <c r="C34" s="268"/>
      <c r="D34" s="243"/>
      <c r="E34" s="20" t="s">
        <v>13</v>
      </c>
      <c r="F34" s="21" t="s">
        <v>150</v>
      </c>
      <c r="G34" s="22" t="s">
        <v>101</v>
      </c>
      <c r="H34" s="142">
        <v>378</v>
      </c>
      <c r="I34" s="142"/>
      <c r="J34" s="142"/>
      <c r="K34" s="80">
        <v>15</v>
      </c>
      <c r="L34" s="80"/>
      <c r="M34" s="80"/>
      <c r="N34" s="80">
        <v>403.27</v>
      </c>
      <c r="O34" s="80"/>
      <c r="P34" s="80"/>
    </row>
    <row r="35" spans="1:16" s="24" customFormat="1" ht="90" hidden="1" customHeight="1" outlineLevel="1" x14ac:dyDescent="0.3">
      <c r="A35" s="19"/>
      <c r="B35" s="268"/>
      <c r="C35" s="268"/>
      <c r="D35" s="243"/>
      <c r="E35" s="20" t="s">
        <v>13</v>
      </c>
      <c r="F35" s="21" t="s">
        <v>150</v>
      </c>
      <c r="G35" s="22" t="s">
        <v>102</v>
      </c>
      <c r="H35" s="142">
        <v>143</v>
      </c>
      <c r="I35" s="142"/>
      <c r="J35" s="142"/>
      <c r="K35" s="80">
        <v>60</v>
      </c>
      <c r="L35" s="80"/>
      <c r="M35" s="80"/>
      <c r="N35" s="80">
        <v>95.304000000000002</v>
      </c>
      <c r="O35" s="80"/>
      <c r="P35" s="80"/>
    </row>
    <row r="36" spans="1:16" s="24" customFormat="1" ht="135" hidden="1" customHeight="1" outlineLevel="1" x14ac:dyDescent="0.3">
      <c r="A36" s="19"/>
      <c r="B36" s="268"/>
      <c r="C36" s="268"/>
      <c r="D36" s="243"/>
      <c r="E36" s="20" t="s">
        <v>13</v>
      </c>
      <c r="F36" s="21" t="s">
        <v>150</v>
      </c>
      <c r="G36" s="22" t="s">
        <v>103</v>
      </c>
      <c r="H36" s="142">
        <v>79.13</v>
      </c>
      <c r="I36" s="142"/>
      <c r="J36" s="142"/>
      <c r="K36" s="80">
        <v>60</v>
      </c>
      <c r="L36" s="80"/>
      <c r="M36" s="80"/>
      <c r="N36" s="80">
        <v>156.14766</v>
      </c>
      <c r="O36" s="80"/>
      <c r="P36" s="80"/>
    </row>
    <row r="37" spans="1:16" s="24" customFormat="1" ht="105" hidden="1" customHeight="1" outlineLevel="1" x14ac:dyDescent="0.3">
      <c r="A37" s="19"/>
      <c r="B37" s="268"/>
      <c r="C37" s="268"/>
      <c r="D37" s="243"/>
      <c r="E37" s="20" t="s">
        <v>13</v>
      </c>
      <c r="F37" s="21" t="s">
        <v>150</v>
      </c>
      <c r="G37" s="22" t="s">
        <v>104</v>
      </c>
      <c r="H37" s="142">
        <v>140.18</v>
      </c>
      <c r="I37" s="142"/>
      <c r="J37" s="142"/>
      <c r="K37" s="80">
        <v>35</v>
      </c>
      <c r="L37" s="80"/>
      <c r="M37" s="80"/>
      <c r="N37" s="80">
        <v>268.63862999999998</v>
      </c>
      <c r="O37" s="80"/>
      <c r="P37" s="80"/>
    </row>
    <row r="38" spans="1:16" s="24" customFormat="1" ht="90" hidden="1" customHeight="1" outlineLevel="1" x14ac:dyDescent="0.3">
      <c r="A38" s="19"/>
      <c r="B38" s="268"/>
      <c r="C38" s="268"/>
      <c r="D38" s="243"/>
      <c r="E38" s="20" t="s">
        <v>13</v>
      </c>
      <c r="F38" s="21" t="s">
        <v>150</v>
      </c>
      <c r="G38" s="22" t="s">
        <v>105</v>
      </c>
      <c r="H38" s="142">
        <v>342</v>
      </c>
      <c r="I38" s="142"/>
      <c r="J38" s="142"/>
      <c r="K38" s="80">
        <v>16</v>
      </c>
      <c r="L38" s="80"/>
      <c r="M38" s="80"/>
      <c r="N38" s="80">
        <v>251.756</v>
      </c>
      <c r="O38" s="80"/>
      <c r="P38" s="80"/>
    </row>
    <row r="39" spans="1:16" s="24" customFormat="1" ht="105" hidden="1" customHeight="1" outlineLevel="1" x14ac:dyDescent="0.3">
      <c r="A39" s="19"/>
      <c r="B39" s="268"/>
      <c r="C39" s="268"/>
      <c r="D39" s="243"/>
      <c r="E39" s="20" t="s">
        <v>13</v>
      </c>
      <c r="F39" s="21" t="s">
        <v>150</v>
      </c>
      <c r="G39" s="22" t="s">
        <v>106</v>
      </c>
      <c r="H39" s="142">
        <v>139</v>
      </c>
      <c r="I39" s="142"/>
      <c r="J39" s="142"/>
      <c r="K39" s="80">
        <v>29.42</v>
      </c>
      <c r="L39" s="80"/>
      <c r="M39" s="80"/>
      <c r="N39" s="80">
        <v>229.529</v>
      </c>
      <c r="O39" s="80"/>
      <c r="P39" s="80"/>
    </row>
    <row r="40" spans="1:16" s="24" customFormat="1" ht="135" hidden="1" customHeight="1" outlineLevel="1" x14ac:dyDescent="0.3">
      <c r="A40" s="19"/>
      <c r="B40" s="268"/>
      <c r="C40" s="268"/>
      <c r="D40" s="243"/>
      <c r="E40" s="20" t="s">
        <v>13</v>
      </c>
      <c r="F40" s="21" t="s">
        <v>150</v>
      </c>
      <c r="G40" s="22" t="s">
        <v>107</v>
      </c>
      <c r="H40" s="142">
        <v>107.85</v>
      </c>
      <c r="I40" s="142"/>
      <c r="J40" s="142"/>
      <c r="K40" s="80">
        <v>15</v>
      </c>
      <c r="L40" s="80"/>
      <c r="M40" s="80"/>
      <c r="N40" s="80">
        <v>159.36385000000001</v>
      </c>
      <c r="O40" s="80"/>
      <c r="P40" s="80"/>
    </row>
    <row r="41" spans="1:16" s="24" customFormat="1" ht="120" hidden="1" customHeight="1" outlineLevel="1" x14ac:dyDescent="0.3">
      <c r="A41" s="19"/>
      <c r="B41" s="268"/>
      <c r="C41" s="268"/>
      <c r="D41" s="243"/>
      <c r="E41" s="20" t="s">
        <v>13</v>
      </c>
      <c r="F41" s="21" t="s">
        <v>150</v>
      </c>
      <c r="G41" s="22" t="s">
        <v>108</v>
      </c>
      <c r="H41" s="142">
        <v>149</v>
      </c>
      <c r="I41" s="142"/>
      <c r="J41" s="142"/>
      <c r="K41" s="80">
        <v>33</v>
      </c>
      <c r="L41" s="80"/>
      <c r="M41" s="80"/>
      <c r="N41" s="80">
        <v>119.69760000000001</v>
      </c>
      <c r="O41" s="80"/>
      <c r="P41" s="80"/>
    </row>
    <row r="42" spans="1:16" s="24" customFormat="1" ht="120" hidden="1" customHeight="1" outlineLevel="1" x14ac:dyDescent="0.3">
      <c r="A42" s="19"/>
      <c r="B42" s="268"/>
      <c r="C42" s="268"/>
      <c r="D42" s="243"/>
      <c r="E42" s="20" t="s">
        <v>13</v>
      </c>
      <c r="F42" s="21" t="s">
        <v>150</v>
      </c>
      <c r="G42" s="22" t="s">
        <v>109</v>
      </c>
      <c r="H42" s="142">
        <v>122</v>
      </c>
      <c r="I42" s="142"/>
      <c r="J42" s="142"/>
      <c r="K42" s="80">
        <v>14.6</v>
      </c>
      <c r="L42" s="80"/>
      <c r="M42" s="80"/>
      <c r="N42" s="80">
        <v>145.17048999999997</v>
      </c>
      <c r="O42" s="80"/>
      <c r="P42" s="80"/>
    </row>
    <row r="43" spans="1:16" s="24" customFormat="1" ht="90" hidden="1" customHeight="1" outlineLevel="1" x14ac:dyDescent="0.3">
      <c r="A43" s="19"/>
      <c r="B43" s="268"/>
      <c r="C43" s="268"/>
      <c r="D43" s="243"/>
      <c r="E43" s="20" t="s">
        <v>13</v>
      </c>
      <c r="F43" s="21" t="s">
        <v>150</v>
      </c>
      <c r="G43" s="22" t="s">
        <v>110</v>
      </c>
      <c r="H43" s="142">
        <v>81.58</v>
      </c>
      <c r="I43" s="142"/>
      <c r="J43" s="142"/>
      <c r="K43" s="80">
        <v>50</v>
      </c>
      <c r="L43" s="80"/>
      <c r="M43" s="80"/>
      <c r="N43" s="80">
        <v>91.320579999999993</v>
      </c>
      <c r="O43" s="80"/>
      <c r="P43" s="80"/>
    </row>
    <row r="44" spans="1:16" s="24" customFormat="1" ht="90" hidden="1" customHeight="1" outlineLevel="1" x14ac:dyDescent="0.3">
      <c r="A44" s="19"/>
      <c r="B44" s="268"/>
      <c r="C44" s="268"/>
      <c r="D44" s="243"/>
      <c r="E44" s="20" t="s">
        <v>13</v>
      </c>
      <c r="F44" s="21" t="s">
        <v>150</v>
      </c>
      <c r="G44" s="22" t="s">
        <v>111</v>
      </c>
      <c r="H44" s="142">
        <v>107</v>
      </c>
      <c r="I44" s="142"/>
      <c r="J44" s="142"/>
      <c r="K44" s="80">
        <v>48</v>
      </c>
      <c r="L44" s="80"/>
      <c r="M44" s="80"/>
      <c r="N44" s="80">
        <v>103.148</v>
      </c>
      <c r="O44" s="80"/>
      <c r="P44" s="80"/>
    </row>
    <row r="45" spans="1:16" s="24" customFormat="1" ht="105" hidden="1" customHeight="1" outlineLevel="1" x14ac:dyDescent="0.3">
      <c r="A45" s="19"/>
      <c r="B45" s="268"/>
      <c r="C45" s="268"/>
      <c r="D45" s="243"/>
      <c r="E45" s="20" t="s">
        <v>13</v>
      </c>
      <c r="F45" s="21" t="s">
        <v>150</v>
      </c>
      <c r="G45" s="22" t="s">
        <v>112</v>
      </c>
      <c r="H45" s="142"/>
      <c r="I45" s="142">
        <v>92</v>
      </c>
      <c r="J45" s="142"/>
      <c r="K45" s="80"/>
      <c r="L45" s="80">
        <v>5</v>
      </c>
      <c r="M45" s="80"/>
      <c r="N45" s="80"/>
      <c r="O45" s="80">
        <v>184.90414000000001</v>
      </c>
      <c r="P45" s="80"/>
    </row>
    <row r="46" spans="1:16" s="24" customFormat="1" ht="105" hidden="1" customHeight="1" outlineLevel="1" x14ac:dyDescent="0.3">
      <c r="A46" s="19"/>
      <c r="B46" s="268"/>
      <c r="C46" s="268"/>
      <c r="D46" s="243"/>
      <c r="E46" s="20" t="s">
        <v>13</v>
      </c>
      <c r="F46" s="21" t="s">
        <v>150</v>
      </c>
      <c r="G46" s="22" t="s">
        <v>113</v>
      </c>
      <c r="H46" s="142"/>
      <c r="I46" s="142">
        <v>90</v>
      </c>
      <c r="J46" s="142"/>
      <c r="K46" s="80"/>
      <c r="L46" s="80">
        <v>15</v>
      </c>
      <c r="M46" s="80"/>
      <c r="N46" s="80"/>
      <c r="O46" s="80">
        <v>187.11158</v>
      </c>
      <c r="P46" s="80"/>
    </row>
    <row r="47" spans="1:16" s="24" customFormat="1" ht="90" hidden="1" customHeight="1" outlineLevel="1" x14ac:dyDescent="0.3">
      <c r="A47" s="19"/>
      <c r="B47" s="268"/>
      <c r="C47" s="268"/>
      <c r="D47" s="243"/>
      <c r="E47" s="20" t="s">
        <v>13</v>
      </c>
      <c r="F47" s="21" t="s">
        <v>150</v>
      </c>
      <c r="G47" s="22" t="s">
        <v>114</v>
      </c>
      <c r="H47" s="142"/>
      <c r="I47" s="142">
        <v>297.25</v>
      </c>
      <c r="J47" s="142"/>
      <c r="K47" s="80"/>
      <c r="L47" s="80">
        <v>15</v>
      </c>
      <c r="M47" s="80"/>
      <c r="N47" s="80"/>
      <c r="O47" s="80">
        <v>269.18546000000003</v>
      </c>
      <c r="P47" s="80"/>
    </row>
    <row r="48" spans="1:16" s="24" customFormat="1" ht="75" hidden="1" customHeight="1" outlineLevel="1" x14ac:dyDescent="0.3">
      <c r="A48" s="19"/>
      <c r="B48" s="268"/>
      <c r="C48" s="268"/>
      <c r="D48" s="243"/>
      <c r="E48" s="20" t="s">
        <v>13</v>
      </c>
      <c r="F48" s="21" t="s">
        <v>150</v>
      </c>
      <c r="G48" s="22" t="s">
        <v>115</v>
      </c>
      <c r="H48" s="142"/>
      <c r="I48" s="142">
        <v>114</v>
      </c>
      <c r="J48" s="142"/>
      <c r="K48" s="80"/>
      <c r="L48" s="80">
        <v>15</v>
      </c>
      <c r="M48" s="80"/>
      <c r="N48" s="80"/>
      <c r="O48" s="80">
        <v>159.35505000000001</v>
      </c>
      <c r="P48" s="80"/>
    </row>
    <row r="49" spans="1:16" s="24" customFormat="1" ht="105" hidden="1" customHeight="1" outlineLevel="1" x14ac:dyDescent="0.3">
      <c r="A49" s="19"/>
      <c r="B49" s="268"/>
      <c r="C49" s="268"/>
      <c r="D49" s="243"/>
      <c r="E49" s="20" t="s">
        <v>13</v>
      </c>
      <c r="F49" s="21" t="s">
        <v>150</v>
      </c>
      <c r="G49" s="22" t="s">
        <v>116</v>
      </c>
      <c r="H49" s="142"/>
      <c r="I49" s="142">
        <v>47</v>
      </c>
      <c r="J49" s="142"/>
      <c r="K49" s="80"/>
      <c r="L49" s="80">
        <v>15</v>
      </c>
      <c r="M49" s="80"/>
      <c r="N49" s="80"/>
      <c r="O49" s="80">
        <v>161.56475</v>
      </c>
      <c r="P49" s="80"/>
    </row>
    <row r="50" spans="1:16" s="24" customFormat="1" ht="105" hidden="1" customHeight="1" outlineLevel="1" x14ac:dyDescent="0.3">
      <c r="A50" s="19"/>
      <c r="B50" s="268"/>
      <c r="C50" s="268"/>
      <c r="D50" s="243"/>
      <c r="E50" s="20" t="s">
        <v>13</v>
      </c>
      <c r="F50" s="21" t="s">
        <v>150</v>
      </c>
      <c r="G50" s="22" t="s">
        <v>117</v>
      </c>
      <c r="H50" s="142"/>
      <c r="I50" s="142">
        <v>43</v>
      </c>
      <c r="J50" s="142"/>
      <c r="K50" s="80"/>
      <c r="L50" s="80">
        <v>15</v>
      </c>
      <c r="M50" s="80"/>
      <c r="N50" s="80"/>
      <c r="O50" s="80">
        <v>168.08951999999999</v>
      </c>
      <c r="P50" s="80"/>
    </row>
    <row r="51" spans="1:16" s="24" customFormat="1" ht="75" hidden="1" customHeight="1" outlineLevel="1" x14ac:dyDescent="0.3">
      <c r="A51" s="19"/>
      <c r="B51" s="268"/>
      <c r="C51" s="268"/>
      <c r="D51" s="243"/>
      <c r="E51" s="20" t="s">
        <v>13</v>
      </c>
      <c r="F51" s="21" t="s">
        <v>150</v>
      </c>
      <c r="G51" s="22" t="s">
        <v>118</v>
      </c>
      <c r="H51" s="142"/>
      <c r="I51" s="142">
        <v>49</v>
      </c>
      <c r="J51" s="142"/>
      <c r="K51" s="80"/>
      <c r="L51" s="80">
        <v>15</v>
      </c>
      <c r="M51" s="80"/>
      <c r="N51" s="80"/>
      <c r="O51" s="80">
        <v>147.77332999999999</v>
      </c>
      <c r="P51" s="80"/>
    </row>
    <row r="52" spans="1:16" s="24" customFormat="1" ht="105" hidden="1" customHeight="1" outlineLevel="1" x14ac:dyDescent="0.3">
      <c r="A52" s="19"/>
      <c r="B52" s="268"/>
      <c r="C52" s="268"/>
      <c r="D52" s="243"/>
      <c r="E52" s="20" t="s">
        <v>13</v>
      </c>
      <c r="F52" s="21" t="s">
        <v>150</v>
      </c>
      <c r="G52" s="22" t="s">
        <v>119</v>
      </c>
      <c r="H52" s="142"/>
      <c r="I52" s="142">
        <v>118</v>
      </c>
      <c r="J52" s="142"/>
      <c r="K52" s="80"/>
      <c r="L52" s="80">
        <v>15</v>
      </c>
      <c r="M52" s="80"/>
      <c r="N52" s="80"/>
      <c r="O52" s="80">
        <v>148.86376999999999</v>
      </c>
      <c r="P52" s="80"/>
    </row>
    <row r="53" spans="1:16" s="24" customFormat="1" ht="90" hidden="1" customHeight="1" outlineLevel="1" x14ac:dyDescent="0.3">
      <c r="A53" s="19"/>
      <c r="B53" s="268"/>
      <c r="C53" s="268"/>
      <c r="D53" s="243"/>
      <c r="E53" s="20" t="s">
        <v>13</v>
      </c>
      <c r="F53" s="21" t="s">
        <v>150</v>
      </c>
      <c r="G53" s="22" t="s">
        <v>120</v>
      </c>
      <c r="H53" s="142"/>
      <c r="I53" s="142">
        <v>400</v>
      </c>
      <c r="J53" s="142"/>
      <c r="K53" s="80"/>
      <c r="L53" s="80">
        <v>9</v>
      </c>
      <c r="M53" s="80"/>
      <c r="N53" s="80"/>
      <c r="O53" s="80">
        <v>306.99</v>
      </c>
      <c r="P53" s="80"/>
    </row>
    <row r="54" spans="1:16" s="24" customFormat="1" ht="105" hidden="1" customHeight="1" outlineLevel="1" x14ac:dyDescent="0.3">
      <c r="A54" s="19"/>
      <c r="B54" s="268"/>
      <c r="C54" s="268"/>
      <c r="D54" s="243"/>
      <c r="E54" s="20" t="s">
        <v>13</v>
      </c>
      <c r="F54" s="21" t="s">
        <v>150</v>
      </c>
      <c r="G54" s="22" t="s">
        <v>121</v>
      </c>
      <c r="H54" s="142"/>
      <c r="I54" s="142">
        <v>179</v>
      </c>
      <c r="J54" s="142"/>
      <c r="K54" s="80"/>
      <c r="L54" s="80">
        <v>15</v>
      </c>
      <c r="M54" s="80"/>
      <c r="N54" s="80"/>
      <c r="O54" s="80">
        <v>273.78778000000005</v>
      </c>
      <c r="P54" s="80"/>
    </row>
    <row r="55" spans="1:16" s="24" customFormat="1" ht="90" hidden="1" customHeight="1" outlineLevel="1" x14ac:dyDescent="0.3">
      <c r="A55" s="19"/>
      <c r="B55" s="268"/>
      <c r="C55" s="268"/>
      <c r="D55" s="243"/>
      <c r="E55" s="20" t="s">
        <v>13</v>
      </c>
      <c r="F55" s="21" t="s">
        <v>150</v>
      </c>
      <c r="G55" s="22" t="s">
        <v>122</v>
      </c>
      <c r="H55" s="142"/>
      <c r="I55" s="142">
        <v>30</v>
      </c>
      <c r="J55" s="142"/>
      <c r="K55" s="80"/>
      <c r="L55" s="80">
        <v>15</v>
      </c>
      <c r="M55" s="80"/>
      <c r="N55" s="80"/>
      <c r="O55" s="80">
        <v>79.023320000022068</v>
      </c>
      <c r="P55" s="80"/>
    </row>
    <row r="56" spans="1:16" s="24" customFormat="1" ht="105" hidden="1" customHeight="1" outlineLevel="1" x14ac:dyDescent="0.3">
      <c r="A56" s="19"/>
      <c r="B56" s="268"/>
      <c r="C56" s="268"/>
      <c r="D56" s="243"/>
      <c r="E56" s="20" t="s">
        <v>13</v>
      </c>
      <c r="F56" s="21" t="s">
        <v>150</v>
      </c>
      <c r="G56" s="22" t="s">
        <v>123</v>
      </c>
      <c r="H56" s="142"/>
      <c r="I56" s="142">
        <v>189</v>
      </c>
      <c r="J56" s="142"/>
      <c r="K56" s="80"/>
      <c r="L56" s="80">
        <v>15</v>
      </c>
      <c r="M56" s="80"/>
      <c r="N56" s="80"/>
      <c r="O56" s="80">
        <v>415.29678999999999</v>
      </c>
      <c r="P56" s="80"/>
    </row>
    <row r="57" spans="1:16" s="24" customFormat="1" ht="90" hidden="1" customHeight="1" outlineLevel="1" x14ac:dyDescent="0.3">
      <c r="A57" s="19"/>
      <c r="B57" s="268"/>
      <c r="C57" s="268"/>
      <c r="D57" s="243"/>
      <c r="E57" s="20" t="s">
        <v>13</v>
      </c>
      <c r="F57" s="21" t="s">
        <v>150</v>
      </c>
      <c r="G57" s="22" t="s">
        <v>122</v>
      </c>
      <c r="H57" s="142"/>
      <c r="I57" s="142">
        <v>278.70999999999998</v>
      </c>
      <c r="J57" s="142"/>
      <c r="K57" s="80"/>
      <c r="L57" s="80">
        <v>16</v>
      </c>
      <c r="M57" s="80"/>
      <c r="N57" s="80"/>
      <c r="O57" s="80">
        <v>238.72114999999999</v>
      </c>
      <c r="P57" s="80"/>
    </row>
    <row r="58" spans="1:16" s="24" customFormat="1" ht="90" hidden="1" customHeight="1" outlineLevel="1" x14ac:dyDescent="0.3">
      <c r="A58" s="19"/>
      <c r="B58" s="268"/>
      <c r="C58" s="268"/>
      <c r="D58" s="243"/>
      <c r="E58" s="20" t="s">
        <v>13</v>
      </c>
      <c r="F58" s="21" t="s">
        <v>150</v>
      </c>
      <c r="G58" s="22" t="s">
        <v>94</v>
      </c>
      <c r="H58" s="142"/>
      <c r="I58" s="142">
        <v>164</v>
      </c>
      <c r="J58" s="142"/>
      <c r="K58" s="80"/>
      <c r="L58" s="80">
        <v>15</v>
      </c>
      <c r="M58" s="80"/>
      <c r="N58" s="80"/>
      <c r="O58" s="80">
        <v>263.92700000000002</v>
      </c>
      <c r="P58" s="80"/>
    </row>
    <row r="59" spans="1:16" s="24" customFormat="1" ht="90" hidden="1" customHeight="1" outlineLevel="1" x14ac:dyDescent="0.3">
      <c r="A59" s="19"/>
      <c r="B59" s="268"/>
      <c r="C59" s="268"/>
      <c r="D59" s="243"/>
      <c r="E59" s="20" t="s">
        <v>13</v>
      </c>
      <c r="F59" s="21" t="s">
        <v>150</v>
      </c>
      <c r="G59" s="22" t="s">
        <v>124</v>
      </c>
      <c r="H59" s="142"/>
      <c r="I59" s="142">
        <v>26</v>
      </c>
      <c r="J59" s="142"/>
      <c r="K59" s="80"/>
      <c r="L59" s="80">
        <v>1</v>
      </c>
      <c r="M59" s="80"/>
      <c r="N59" s="80"/>
      <c r="O59" s="80">
        <v>121.02312999999999</v>
      </c>
      <c r="P59" s="80"/>
    </row>
    <row r="60" spans="1:16" s="24" customFormat="1" ht="90" hidden="1" customHeight="1" outlineLevel="1" x14ac:dyDescent="0.3">
      <c r="A60" s="19"/>
      <c r="B60" s="268"/>
      <c r="C60" s="268"/>
      <c r="D60" s="243"/>
      <c r="E60" s="20" t="s">
        <v>13</v>
      </c>
      <c r="F60" s="21" t="s">
        <v>150</v>
      </c>
      <c r="G60" s="22" t="s">
        <v>125</v>
      </c>
      <c r="H60" s="142"/>
      <c r="I60" s="142">
        <v>33</v>
      </c>
      <c r="J60" s="142"/>
      <c r="K60" s="80"/>
      <c r="L60" s="80">
        <v>3</v>
      </c>
      <c r="M60" s="80"/>
      <c r="N60" s="80"/>
      <c r="O60" s="80">
        <v>87.650379999999998</v>
      </c>
      <c r="P60" s="80"/>
    </row>
    <row r="61" spans="1:16" s="24" customFormat="1" ht="105" hidden="1" customHeight="1" outlineLevel="1" x14ac:dyDescent="0.3">
      <c r="A61" s="19"/>
      <c r="B61" s="268"/>
      <c r="C61" s="268"/>
      <c r="D61" s="243"/>
      <c r="E61" s="20" t="s">
        <v>13</v>
      </c>
      <c r="F61" s="21" t="s">
        <v>150</v>
      </c>
      <c r="G61" s="22" t="s">
        <v>126</v>
      </c>
      <c r="H61" s="142"/>
      <c r="I61" s="142">
        <v>75</v>
      </c>
      <c r="J61" s="142"/>
      <c r="K61" s="80"/>
      <c r="L61" s="80">
        <v>30</v>
      </c>
      <c r="M61" s="80"/>
      <c r="N61" s="80"/>
      <c r="O61" s="80">
        <v>117.24324</v>
      </c>
      <c r="P61" s="80"/>
    </row>
    <row r="62" spans="1:16" s="24" customFormat="1" ht="105" hidden="1" customHeight="1" outlineLevel="1" x14ac:dyDescent="0.3">
      <c r="A62" s="19"/>
      <c r="B62" s="268"/>
      <c r="C62" s="268"/>
      <c r="D62" s="243"/>
      <c r="E62" s="20" t="s">
        <v>13</v>
      </c>
      <c r="F62" s="21" t="s">
        <v>150</v>
      </c>
      <c r="G62" s="22" t="s">
        <v>127</v>
      </c>
      <c r="H62" s="142"/>
      <c r="I62" s="142">
        <v>209</v>
      </c>
      <c r="J62" s="142"/>
      <c r="K62" s="80"/>
      <c r="L62" s="80">
        <v>16</v>
      </c>
      <c r="M62" s="80"/>
      <c r="N62" s="80"/>
      <c r="O62" s="80">
        <v>199.89534</v>
      </c>
      <c r="P62" s="80"/>
    </row>
    <row r="63" spans="1:16" s="24" customFormat="1" ht="105" hidden="1" customHeight="1" outlineLevel="1" x14ac:dyDescent="0.3">
      <c r="A63" s="19"/>
      <c r="B63" s="268"/>
      <c r="C63" s="268"/>
      <c r="D63" s="243"/>
      <c r="E63" s="20" t="s">
        <v>13</v>
      </c>
      <c r="F63" s="21" t="s">
        <v>150</v>
      </c>
      <c r="G63" s="22" t="s">
        <v>128</v>
      </c>
      <c r="H63" s="142"/>
      <c r="I63" s="142">
        <v>38</v>
      </c>
      <c r="J63" s="142"/>
      <c r="K63" s="80"/>
      <c r="L63" s="80">
        <v>15</v>
      </c>
      <c r="M63" s="80"/>
      <c r="N63" s="80"/>
      <c r="O63" s="80">
        <v>54.742570000000001</v>
      </c>
      <c r="P63" s="80"/>
    </row>
    <row r="64" spans="1:16" s="24" customFormat="1" ht="120" hidden="1" customHeight="1" outlineLevel="1" x14ac:dyDescent="0.3">
      <c r="A64" s="19"/>
      <c r="B64" s="268"/>
      <c r="C64" s="268"/>
      <c r="D64" s="243"/>
      <c r="E64" s="20" t="s">
        <v>13</v>
      </c>
      <c r="F64" s="21" t="s">
        <v>150</v>
      </c>
      <c r="G64" s="22" t="s">
        <v>129</v>
      </c>
      <c r="H64" s="142"/>
      <c r="I64" s="142">
        <v>78</v>
      </c>
      <c r="J64" s="142"/>
      <c r="K64" s="80"/>
      <c r="L64" s="80">
        <v>3</v>
      </c>
      <c r="M64" s="80"/>
      <c r="N64" s="80"/>
      <c r="O64" s="80">
        <v>112.64386</v>
      </c>
      <c r="P64" s="80"/>
    </row>
    <row r="65" spans="1:16" s="24" customFormat="1" ht="120" hidden="1" customHeight="1" outlineLevel="1" x14ac:dyDescent="0.3">
      <c r="A65" s="19"/>
      <c r="B65" s="268"/>
      <c r="C65" s="268"/>
      <c r="D65" s="243"/>
      <c r="E65" s="20" t="s">
        <v>13</v>
      </c>
      <c r="F65" s="21" t="s">
        <v>150</v>
      </c>
      <c r="G65" s="22" t="s">
        <v>130</v>
      </c>
      <c r="H65" s="142"/>
      <c r="I65" s="142">
        <v>221</v>
      </c>
      <c r="J65" s="142"/>
      <c r="K65" s="80"/>
      <c r="L65" s="80">
        <v>3</v>
      </c>
      <c r="M65" s="80"/>
      <c r="N65" s="80"/>
      <c r="O65" s="80">
        <v>105.81612</v>
      </c>
      <c r="P65" s="80"/>
    </row>
    <row r="66" spans="1:16" s="24" customFormat="1" ht="135" hidden="1" customHeight="1" outlineLevel="1" x14ac:dyDescent="0.3">
      <c r="A66" s="19"/>
      <c r="B66" s="268"/>
      <c r="C66" s="268"/>
      <c r="D66" s="243"/>
      <c r="E66" s="20" t="s">
        <v>13</v>
      </c>
      <c r="F66" s="21" t="s">
        <v>150</v>
      </c>
      <c r="G66" s="22" t="s">
        <v>131</v>
      </c>
      <c r="H66" s="142"/>
      <c r="I66" s="142">
        <v>237</v>
      </c>
      <c r="J66" s="142"/>
      <c r="K66" s="80"/>
      <c r="L66" s="80">
        <v>6</v>
      </c>
      <c r="M66" s="80"/>
      <c r="N66" s="80"/>
      <c r="O66" s="80">
        <v>148.81139999999999</v>
      </c>
      <c r="P66" s="80"/>
    </row>
    <row r="67" spans="1:16" s="24" customFormat="1" ht="150" hidden="1" customHeight="1" outlineLevel="1" x14ac:dyDescent="0.3">
      <c r="A67" s="19"/>
      <c r="B67" s="268"/>
      <c r="C67" s="268"/>
      <c r="D67" s="243"/>
      <c r="E67" s="20" t="s">
        <v>13</v>
      </c>
      <c r="F67" s="21" t="s">
        <v>150</v>
      </c>
      <c r="G67" s="22" t="s">
        <v>132</v>
      </c>
      <c r="H67" s="142"/>
      <c r="I67" s="142">
        <v>436.1</v>
      </c>
      <c r="J67" s="142"/>
      <c r="K67" s="80"/>
      <c r="L67" s="80">
        <v>15</v>
      </c>
      <c r="M67" s="80"/>
      <c r="N67" s="80"/>
      <c r="O67" s="80">
        <v>239.66497000000001</v>
      </c>
      <c r="P67" s="80"/>
    </row>
    <row r="68" spans="1:16" s="24" customFormat="1" ht="90" hidden="1" customHeight="1" outlineLevel="1" x14ac:dyDescent="0.3">
      <c r="A68" s="19"/>
      <c r="B68" s="268"/>
      <c r="C68" s="268"/>
      <c r="D68" s="243"/>
      <c r="E68" s="20" t="s">
        <v>13</v>
      </c>
      <c r="F68" s="21" t="s">
        <v>150</v>
      </c>
      <c r="G68" s="22" t="s">
        <v>133</v>
      </c>
      <c r="H68" s="142"/>
      <c r="I68" s="142">
        <v>224</v>
      </c>
      <c r="J68" s="142"/>
      <c r="K68" s="80"/>
      <c r="L68" s="80">
        <v>54</v>
      </c>
      <c r="M68" s="80"/>
      <c r="N68" s="80"/>
      <c r="O68" s="80">
        <v>129.06872000000001</v>
      </c>
      <c r="P68" s="80"/>
    </row>
    <row r="69" spans="1:16" s="24" customFormat="1" ht="120" hidden="1" customHeight="1" outlineLevel="1" x14ac:dyDescent="0.3">
      <c r="A69" s="19"/>
      <c r="B69" s="268"/>
      <c r="C69" s="268"/>
      <c r="D69" s="243"/>
      <c r="E69" s="20" t="s">
        <v>13</v>
      </c>
      <c r="F69" s="21" t="s">
        <v>150</v>
      </c>
      <c r="G69" s="22" t="s">
        <v>134</v>
      </c>
      <c r="H69" s="142"/>
      <c r="I69" s="142">
        <v>159</v>
      </c>
      <c r="J69" s="142"/>
      <c r="K69" s="80"/>
      <c r="L69" s="80">
        <v>16</v>
      </c>
      <c r="M69" s="80"/>
      <c r="N69" s="80"/>
      <c r="O69" s="80">
        <v>173.33602999999999</v>
      </c>
      <c r="P69" s="80"/>
    </row>
    <row r="70" spans="1:16" s="24" customFormat="1" ht="90" hidden="1" customHeight="1" outlineLevel="1" x14ac:dyDescent="0.3">
      <c r="A70" s="19"/>
      <c r="B70" s="268"/>
      <c r="C70" s="268"/>
      <c r="D70" s="243"/>
      <c r="E70" s="20" t="s">
        <v>13</v>
      </c>
      <c r="F70" s="21" t="s">
        <v>150</v>
      </c>
      <c r="G70" s="22" t="s">
        <v>135</v>
      </c>
      <c r="H70" s="142"/>
      <c r="I70" s="142">
        <v>227</v>
      </c>
      <c r="J70" s="142"/>
      <c r="K70" s="80"/>
      <c r="L70" s="80">
        <v>3</v>
      </c>
      <c r="M70" s="80"/>
      <c r="N70" s="80"/>
      <c r="O70" s="80">
        <v>232.12</v>
      </c>
      <c r="P70" s="80"/>
    </row>
    <row r="71" spans="1:16" s="24" customFormat="1" ht="105" hidden="1" customHeight="1" outlineLevel="1" x14ac:dyDescent="0.3">
      <c r="A71" s="19"/>
      <c r="B71" s="268"/>
      <c r="C71" s="268"/>
      <c r="D71" s="243"/>
      <c r="E71" s="20" t="s">
        <v>13</v>
      </c>
      <c r="F71" s="21" t="s">
        <v>150</v>
      </c>
      <c r="G71" s="22" t="s">
        <v>136</v>
      </c>
      <c r="H71" s="142"/>
      <c r="I71" s="142">
        <v>117.8</v>
      </c>
      <c r="J71" s="142"/>
      <c r="K71" s="80"/>
      <c r="L71" s="80">
        <v>95</v>
      </c>
      <c r="M71" s="80"/>
      <c r="N71" s="80"/>
      <c r="O71" s="80">
        <v>305.93464</v>
      </c>
      <c r="P71" s="80"/>
    </row>
    <row r="72" spans="1:16" s="24" customFormat="1" ht="90" hidden="1" customHeight="1" outlineLevel="1" x14ac:dyDescent="0.3">
      <c r="A72" s="19"/>
      <c r="B72" s="268"/>
      <c r="C72" s="268"/>
      <c r="D72" s="243"/>
      <c r="E72" s="20" t="s">
        <v>13</v>
      </c>
      <c r="F72" s="21" t="s">
        <v>150</v>
      </c>
      <c r="G72" s="22" t="s">
        <v>137</v>
      </c>
      <c r="H72" s="142"/>
      <c r="I72" s="142">
        <v>470.34</v>
      </c>
      <c r="J72" s="142"/>
      <c r="K72" s="80"/>
      <c r="L72" s="80">
        <v>30</v>
      </c>
      <c r="M72" s="80"/>
      <c r="N72" s="80"/>
      <c r="O72" s="80">
        <v>619.62878999999998</v>
      </c>
      <c r="P72" s="80"/>
    </row>
    <row r="73" spans="1:16" s="24" customFormat="1" ht="120" hidden="1" customHeight="1" outlineLevel="1" x14ac:dyDescent="0.3">
      <c r="A73" s="19"/>
      <c r="B73" s="268"/>
      <c r="C73" s="268"/>
      <c r="D73" s="243"/>
      <c r="E73" s="20" t="s">
        <v>13</v>
      </c>
      <c r="F73" s="21" t="s">
        <v>150</v>
      </c>
      <c r="G73" s="22" t="s">
        <v>138</v>
      </c>
      <c r="H73" s="142"/>
      <c r="I73" s="142">
        <v>98</v>
      </c>
      <c r="J73" s="142"/>
      <c r="K73" s="80"/>
      <c r="L73" s="80">
        <v>5</v>
      </c>
      <c r="M73" s="80"/>
      <c r="N73" s="80"/>
      <c r="O73" s="80">
        <v>227.53813</v>
      </c>
      <c r="P73" s="80"/>
    </row>
    <row r="74" spans="1:16" s="24" customFormat="1" ht="105" hidden="1" customHeight="1" outlineLevel="1" x14ac:dyDescent="0.3">
      <c r="A74" s="19"/>
      <c r="B74" s="268"/>
      <c r="C74" s="268"/>
      <c r="D74" s="243"/>
      <c r="E74" s="20" t="s">
        <v>13</v>
      </c>
      <c r="F74" s="21" t="s">
        <v>150</v>
      </c>
      <c r="G74" s="22" t="s">
        <v>139</v>
      </c>
      <c r="H74" s="142"/>
      <c r="I74" s="142">
        <v>243</v>
      </c>
      <c r="J74" s="142"/>
      <c r="K74" s="80"/>
      <c r="L74" s="80">
        <v>15</v>
      </c>
      <c r="M74" s="80"/>
      <c r="N74" s="80"/>
      <c r="O74" s="80">
        <v>209.47345999999999</v>
      </c>
      <c r="P74" s="80"/>
    </row>
    <row r="75" spans="1:16" s="24" customFormat="1" ht="120" hidden="1" customHeight="1" outlineLevel="1" x14ac:dyDescent="0.3">
      <c r="A75" s="19"/>
      <c r="B75" s="268"/>
      <c r="C75" s="268"/>
      <c r="D75" s="243"/>
      <c r="E75" s="20" t="s">
        <v>13</v>
      </c>
      <c r="F75" s="21" t="s">
        <v>150</v>
      </c>
      <c r="G75" s="22" t="s">
        <v>140</v>
      </c>
      <c r="H75" s="142"/>
      <c r="I75" s="142">
        <v>128</v>
      </c>
      <c r="J75" s="142"/>
      <c r="K75" s="80"/>
      <c r="L75" s="80">
        <v>60</v>
      </c>
      <c r="M75" s="80"/>
      <c r="N75" s="80"/>
      <c r="O75" s="80">
        <v>113.37049</v>
      </c>
      <c r="P75" s="80"/>
    </row>
    <row r="76" spans="1:16" s="24" customFormat="1" ht="135" hidden="1" customHeight="1" outlineLevel="1" x14ac:dyDescent="0.3">
      <c r="A76" s="19"/>
      <c r="B76" s="268"/>
      <c r="C76" s="268"/>
      <c r="D76" s="243"/>
      <c r="E76" s="20" t="s">
        <v>13</v>
      </c>
      <c r="F76" s="21" t="s">
        <v>150</v>
      </c>
      <c r="G76" s="22" t="s">
        <v>141</v>
      </c>
      <c r="H76" s="142"/>
      <c r="I76" s="142">
        <v>325.98</v>
      </c>
      <c r="J76" s="142"/>
      <c r="K76" s="80"/>
      <c r="L76" s="80">
        <v>16</v>
      </c>
      <c r="M76" s="80"/>
      <c r="N76" s="80"/>
      <c r="O76" s="80">
        <v>159.96907560000002</v>
      </c>
      <c r="P76" s="80"/>
    </row>
    <row r="77" spans="1:16" s="24" customFormat="1" ht="165" hidden="1" customHeight="1" outlineLevel="1" x14ac:dyDescent="0.3">
      <c r="A77" s="19"/>
      <c r="B77" s="268"/>
      <c r="C77" s="268"/>
      <c r="D77" s="243"/>
      <c r="E77" s="20" t="s">
        <v>13</v>
      </c>
      <c r="F77" s="21" t="s">
        <v>150</v>
      </c>
      <c r="G77" s="22" t="s">
        <v>142</v>
      </c>
      <c r="H77" s="142"/>
      <c r="I77" s="142">
        <v>204</v>
      </c>
      <c r="J77" s="142"/>
      <c r="K77" s="80"/>
      <c r="L77" s="80">
        <v>16</v>
      </c>
      <c r="M77" s="80"/>
      <c r="N77" s="80"/>
      <c r="O77" s="80">
        <v>220.54024000000001</v>
      </c>
      <c r="P77" s="80"/>
    </row>
    <row r="78" spans="1:16" s="24" customFormat="1" ht="120" hidden="1" customHeight="1" outlineLevel="1" x14ac:dyDescent="0.3">
      <c r="A78" s="19"/>
      <c r="B78" s="268"/>
      <c r="C78" s="268"/>
      <c r="D78" s="243"/>
      <c r="E78" s="20" t="s">
        <v>13</v>
      </c>
      <c r="F78" s="21" t="s">
        <v>150</v>
      </c>
      <c r="G78" s="22" t="s">
        <v>143</v>
      </c>
      <c r="H78" s="142"/>
      <c r="I78" s="142">
        <v>122</v>
      </c>
      <c r="J78" s="142"/>
      <c r="K78" s="80"/>
      <c r="L78" s="80">
        <v>14.6</v>
      </c>
      <c r="M78" s="80"/>
      <c r="N78" s="80"/>
      <c r="O78" s="80">
        <v>145.17049</v>
      </c>
      <c r="P78" s="80"/>
    </row>
    <row r="79" spans="1:16" s="24" customFormat="1" ht="135" hidden="1" customHeight="1" outlineLevel="1" x14ac:dyDescent="0.3">
      <c r="A79" s="19"/>
      <c r="B79" s="268"/>
      <c r="C79" s="268"/>
      <c r="D79" s="243"/>
      <c r="E79" s="20" t="s">
        <v>13</v>
      </c>
      <c r="F79" s="21" t="s">
        <v>150</v>
      </c>
      <c r="G79" s="22" t="s">
        <v>144</v>
      </c>
      <c r="H79" s="142"/>
      <c r="I79" s="142">
        <v>167</v>
      </c>
      <c r="J79" s="142"/>
      <c r="K79" s="80"/>
      <c r="L79" s="80">
        <v>15</v>
      </c>
      <c r="M79" s="80"/>
      <c r="N79" s="80"/>
      <c r="O79" s="80">
        <v>176.50014999999999</v>
      </c>
      <c r="P79" s="80"/>
    </row>
    <row r="80" spans="1:16" s="24" customFormat="1" ht="150" hidden="1" customHeight="1" outlineLevel="1" x14ac:dyDescent="0.3">
      <c r="A80" s="19"/>
      <c r="B80" s="268"/>
      <c r="C80" s="268"/>
      <c r="D80" s="243"/>
      <c r="E80" s="20" t="s">
        <v>13</v>
      </c>
      <c r="F80" s="21" t="s">
        <v>150</v>
      </c>
      <c r="G80" s="22" t="s">
        <v>145</v>
      </c>
      <c r="H80" s="142"/>
      <c r="I80" s="142">
        <v>63.7</v>
      </c>
      <c r="J80" s="142"/>
      <c r="K80" s="80"/>
      <c r="L80" s="80">
        <v>80</v>
      </c>
      <c r="M80" s="80"/>
      <c r="N80" s="80"/>
      <c r="O80" s="80">
        <v>161.39407</v>
      </c>
      <c r="P80" s="80"/>
    </row>
    <row r="81" spans="1:16" s="24" customFormat="1" ht="90" hidden="1" customHeight="1" outlineLevel="1" x14ac:dyDescent="0.3">
      <c r="A81" s="19"/>
      <c r="B81" s="268"/>
      <c r="C81" s="268"/>
      <c r="D81" s="243"/>
      <c r="E81" s="20" t="s">
        <v>13</v>
      </c>
      <c r="F81" s="21" t="s">
        <v>150</v>
      </c>
      <c r="G81" s="22" t="s">
        <v>146</v>
      </c>
      <c r="H81" s="142"/>
      <c r="I81" s="142">
        <v>172</v>
      </c>
      <c r="J81" s="142"/>
      <c r="K81" s="80"/>
      <c r="L81" s="80">
        <v>35</v>
      </c>
      <c r="M81" s="80"/>
      <c r="N81" s="80"/>
      <c r="O81" s="80">
        <v>126.77902</v>
      </c>
      <c r="P81" s="80"/>
    </row>
    <row r="82" spans="1:16" s="24" customFormat="1" ht="120" hidden="1" customHeight="1" outlineLevel="1" x14ac:dyDescent="0.3">
      <c r="A82" s="19"/>
      <c r="B82" s="268"/>
      <c r="C82" s="268"/>
      <c r="D82" s="243"/>
      <c r="E82" s="20" t="s">
        <v>13</v>
      </c>
      <c r="F82" s="21" t="s">
        <v>150</v>
      </c>
      <c r="G82" s="22" t="s">
        <v>147</v>
      </c>
      <c r="H82" s="142"/>
      <c r="I82" s="142">
        <v>94</v>
      </c>
      <c r="J82" s="142"/>
      <c r="K82" s="80"/>
      <c r="L82" s="80">
        <v>80</v>
      </c>
      <c r="M82" s="80"/>
      <c r="N82" s="80"/>
      <c r="O82" s="80">
        <v>99.750619999999998</v>
      </c>
      <c r="P82" s="80"/>
    </row>
    <row r="83" spans="1:16" s="24" customFormat="1" ht="120" hidden="1" customHeight="1" outlineLevel="1" x14ac:dyDescent="0.3">
      <c r="A83" s="19"/>
      <c r="B83" s="268"/>
      <c r="C83" s="268"/>
      <c r="D83" s="243"/>
      <c r="E83" s="20" t="s">
        <v>13</v>
      </c>
      <c r="F83" s="21" t="s">
        <v>150</v>
      </c>
      <c r="G83" s="22" t="s">
        <v>148</v>
      </c>
      <c r="H83" s="142"/>
      <c r="I83" s="142">
        <v>176.4</v>
      </c>
      <c r="J83" s="142"/>
      <c r="K83" s="80"/>
      <c r="L83" s="80">
        <v>16</v>
      </c>
      <c r="M83" s="80"/>
      <c r="N83" s="80"/>
      <c r="O83" s="80">
        <v>138.35145</v>
      </c>
      <c r="P83" s="80"/>
    </row>
    <row r="84" spans="1:16" s="24" customFormat="1" ht="105" hidden="1" customHeight="1" outlineLevel="1" x14ac:dyDescent="0.3">
      <c r="A84" s="19"/>
      <c r="B84" s="268"/>
      <c r="C84" s="268"/>
      <c r="D84" s="243"/>
      <c r="E84" s="20" t="s">
        <v>13</v>
      </c>
      <c r="F84" s="21" t="s">
        <v>150</v>
      </c>
      <c r="G84" s="22" t="s">
        <v>149</v>
      </c>
      <c r="H84" s="142"/>
      <c r="I84" s="142">
        <v>299</v>
      </c>
      <c r="J84" s="142"/>
      <c r="K84" s="80"/>
      <c r="L84" s="80">
        <v>30</v>
      </c>
      <c r="M84" s="80"/>
      <c r="N84" s="80"/>
      <c r="O84" s="80">
        <v>352.334</v>
      </c>
      <c r="P84" s="80"/>
    </row>
    <row r="85" spans="1:16" s="24" customFormat="1" ht="90" hidden="1" customHeight="1" outlineLevel="1" x14ac:dyDescent="0.3">
      <c r="A85" s="19"/>
      <c r="B85" s="268"/>
      <c r="C85" s="268"/>
      <c r="D85" s="243"/>
      <c r="E85" s="20" t="s">
        <v>13</v>
      </c>
      <c r="F85" s="21" t="s">
        <v>150</v>
      </c>
      <c r="G85" s="22" t="s">
        <v>228</v>
      </c>
      <c r="H85" s="142"/>
      <c r="I85" s="142">
        <v>44</v>
      </c>
      <c r="J85" s="142"/>
      <c r="K85" s="80"/>
      <c r="L85" s="80">
        <v>5</v>
      </c>
      <c r="M85" s="80"/>
      <c r="N85" s="80"/>
      <c r="O85" s="80">
        <v>63.387</v>
      </c>
      <c r="P85" s="80"/>
    </row>
    <row r="86" spans="1:16" s="24" customFormat="1" ht="105" hidden="1" customHeight="1" outlineLevel="1" x14ac:dyDescent="0.3">
      <c r="A86" s="19"/>
      <c r="B86" s="268"/>
      <c r="C86" s="268"/>
      <c r="D86" s="243"/>
      <c r="E86" s="20" t="s">
        <v>13</v>
      </c>
      <c r="F86" s="21" t="s">
        <v>150</v>
      </c>
      <c r="G86" s="22" t="s">
        <v>289</v>
      </c>
      <c r="H86" s="142"/>
      <c r="I86" s="142"/>
      <c r="J86" s="142">
        <v>223</v>
      </c>
      <c r="K86" s="80"/>
      <c r="L86" s="80"/>
      <c r="M86" s="80">
        <v>15</v>
      </c>
      <c r="N86" s="80"/>
      <c r="O86" s="80"/>
      <c r="P86" s="80">
        <v>337.55347999999998</v>
      </c>
    </row>
    <row r="87" spans="1:16" s="24" customFormat="1" ht="165" hidden="1" customHeight="1" outlineLevel="1" x14ac:dyDescent="0.3">
      <c r="A87" s="19"/>
      <c r="B87" s="268"/>
      <c r="C87" s="268"/>
      <c r="D87" s="243"/>
      <c r="E87" s="20" t="s">
        <v>13</v>
      </c>
      <c r="F87" s="21" t="s">
        <v>150</v>
      </c>
      <c r="G87" s="22" t="s">
        <v>290</v>
      </c>
      <c r="H87" s="142"/>
      <c r="I87" s="142"/>
      <c r="J87" s="142">
        <v>101</v>
      </c>
      <c r="K87" s="80"/>
      <c r="L87" s="80"/>
      <c r="M87" s="80">
        <v>15</v>
      </c>
      <c r="N87" s="80"/>
      <c r="O87" s="80"/>
      <c r="P87" s="80">
        <v>273.30066999999997</v>
      </c>
    </row>
    <row r="88" spans="1:16" s="24" customFormat="1" ht="120" hidden="1" customHeight="1" outlineLevel="1" x14ac:dyDescent="0.3">
      <c r="A88" s="19"/>
      <c r="B88" s="268"/>
      <c r="C88" s="268"/>
      <c r="D88" s="243"/>
      <c r="E88" s="20" t="s">
        <v>13</v>
      </c>
      <c r="F88" s="21" t="s">
        <v>150</v>
      </c>
      <c r="G88" s="22" t="s">
        <v>291</v>
      </c>
      <c r="H88" s="142"/>
      <c r="I88" s="142"/>
      <c r="J88" s="142">
        <v>183</v>
      </c>
      <c r="K88" s="80"/>
      <c r="L88" s="80"/>
      <c r="M88" s="80">
        <v>15</v>
      </c>
      <c r="N88" s="80"/>
      <c r="O88" s="80"/>
      <c r="P88" s="80">
        <v>303.34822000000003</v>
      </c>
    </row>
    <row r="89" spans="1:16" s="24" customFormat="1" ht="90" hidden="1" customHeight="1" outlineLevel="1" x14ac:dyDescent="0.3">
      <c r="A89" s="19"/>
      <c r="B89" s="268"/>
      <c r="C89" s="268"/>
      <c r="D89" s="243"/>
      <c r="E89" s="20" t="s">
        <v>13</v>
      </c>
      <c r="F89" s="21" t="s">
        <v>150</v>
      </c>
      <c r="G89" s="22" t="s">
        <v>292</v>
      </c>
      <c r="H89" s="142"/>
      <c r="I89" s="142"/>
      <c r="J89" s="142">
        <v>127</v>
      </c>
      <c r="K89" s="80"/>
      <c r="L89" s="80"/>
      <c r="M89" s="80">
        <v>8</v>
      </c>
      <c r="N89" s="80"/>
      <c r="O89" s="80"/>
      <c r="P89" s="80">
        <v>200.04990000000001</v>
      </c>
    </row>
    <row r="90" spans="1:16" s="24" customFormat="1" ht="105" hidden="1" customHeight="1" outlineLevel="1" x14ac:dyDescent="0.3">
      <c r="A90" s="19"/>
      <c r="B90" s="268"/>
      <c r="C90" s="268"/>
      <c r="D90" s="243"/>
      <c r="E90" s="20" t="s">
        <v>13</v>
      </c>
      <c r="F90" s="21" t="s">
        <v>150</v>
      </c>
      <c r="G90" s="22" t="s">
        <v>293</v>
      </c>
      <c r="H90" s="142"/>
      <c r="I90" s="142"/>
      <c r="J90" s="142">
        <v>118</v>
      </c>
      <c r="K90" s="80"/>
      <c r="L90" s="80"/>
      <c r="M90" s="80">
        <v>15</v>
      </c>
      <c r="N90" s="80"/>
      <c r="O90" s="80"/>
      <c r="P90" s="80">
        <v>311.88015000000001</v>
      </c>
    </row>
    <row r="91" spans="1:16" s="24" customFormat="1" ht="90" hidden="1" customHeight="1" outlineLevel="1" x14ac:dyDescent="0.3">
      <c r="A91" s="19"/>
      <c r="B91" s="268"/>
      <c r="C91" s="268"/>
      <c r="D91" s="243"/>
      <c r="E91" s="20" t="s">
        <v>13</v>
      </c>
      <c r="F91" s="21" t="s">
        <v>150</v>
      </c>
      <c r="G91" s="22" t="s">
        <v>294</v>
      </c>
      <c r="H91" s="142"/>
      <c r="I91" s="142"/>
      <c r="J91" s="142">
        <v>174</v>
      </c>
      <c r="K91" s="80"/>
      <c r="L91" s="80"/>
      <c r="M91" s="80">
        <v>10</v>
      </c>
      <c r="N91" s="80"/>
      <c r="O91" s="80"/>
      <c r="P91" s="80">
        <v>421.64668999999998</v>
      </c>
    </row>
    <row r="92" spans="1:16" s="24" customFormat="1" ht="90" hidden="1" customHeight="1" outlineLevel="1" x14ac:dyDescent="0.3">
      <c r="A92" s="19"/>
      <c r="B92" s="268"/>
      <c r="C92" s="268"/>
      <c r="D92" s="243"/>
      <c r="E92" s="20" t="s">
        <v>13</v>
      </c>
      <c r="F92" s="21" t="s">
        <v>150</v>
      </c>
      <c r="G92" s="22" t="s">
        <v>295</v>
      </c>
      <c r="H92" s="142"/>
      <c r="I92" s="142"/>
      <c r="J92" s="142">
        <v>131</v>
      </c>
      <c r="K92" s="80"/>
      <c r="L92" s="80"/>
      <c r="M92" s="80">
        <v>15</v>
      </c>
      <c r="N92" s="80"/>
      <c r="O92" s="80"/>
      <c r="P92" s="80">
        <v>301.27327000000002</v>
      </c>
    </row>
    <row r="93" spans="1:16" s="24" customFormat="1" ht="90" hidden="1" customHeight="1" outlineLevel="1" x14ac:dyDescent="0.3">
      <c r="A93" s="19"/>
      <c r="B93" s="268"/>
      <c r="C93" s="268"/>
      <c r="D93" s="243"/>
      <c r="E93" s="20" t="s">
        <v>13</v>
      </c>
      <c r="F93" s="21" t="s">
        <v>150</v>
      </c>
      <c r="G93" s="22" t="s">
        <v>296</v>
      </c>
      <c r="H93" s="142"/>
      <c r="I93" s="142"/>
      <c r="J93" s="142">
        <v>226</v>
      </c>
      <c r="K93" s="80"/>
      <c r="L93" s="80"/>
      <c r="M93" s="80">
        <v>15</v>
      </c>
      <c r="N93" s="80"/>
      <c r="O93" s="80"/>
      <c r="P93" s="80">
        <v>422.79653999999999</v>
      </c>
    </row>
    <row r="94" spans="1:16" s="24" customFormat="1" ht="90" hidden="1" customHeight="1" outlineLevel="1" x14ac:dyDescent="0.3">
      <c r="A94" s="19"/>
      <c r="B94" s="268"/>
      <c r="C94" s="268"/>
      <c r="D94" s="243"/>
      <c r="E94" s="20" t="s">
        <v>13</v>
      </c>
      <c r="F94" s="21" t="s">
        <v>150</v>
      </c>
      <c r="G94" s="22" t="s">
        <v>297</v>
      </c>
      <c r="H94" s="142"/>
      <c r="I94" s="142"/>
      <c r="J94" s="142">
        <v>325</v>
      </c>
      <c r="K94" s="80"/>
      <c r="L94" s="80"/>
      <c r="M94" s="80">
        <v>15</v>
      </c>
      <c r="N94" s="80"/>
      <c r="O94" s="80"/>
      <c r="P94" s="80">
        <v>606.23689000000002</v>
      </c>
    </row>
    <row r="95" spans="1:16" s="24" customFormat="1" ht="90" hidden="1" customHeight="1" outlineLevel="1" x14ac:dyDescent="0.3">
      <c r="A95" s="19"/>
      <c r="B95" s="268"/>
      <c r="C95" s="268"/>
      <c r="D95" s="243"/>
      <c r="E95" s="20" t="s">
        <v>13</v>
      </c>
      <c r="F95" s="21" t="s">
        <v>150</v>
      </c>
      <c r="G95" s="22" t="s">
        <v>298</v>
      </c>
      <c r="H95" s="142"/>
      <c r="I95" s="142"/>
      <c r="J95" s="142">
        <v>69</v>
      </c>
      <c r="K95" s="80"/>
      <c r="L95" s="80"/>
      <c r="M95" s="80">
        <v>15</v>
      </c>
      <c r="N95" s="80"/>
      <c r="O95" s="80"/>
      <c r="P95" s="80">
        <v>162.23249999999999</v>
      </c>
    </row>
    <row r="96" spans="1:16" s="24" customFormat="1" ht="105" hidden="1" customHeight="1" outlineLevel="1" x14ac:dyDescent="0.3">
      <c r="A96" s="19"/>
      <c r="B96" s="268"/>
      <c r="C96" s="268"/>
      <c r="D96" s="243"/>
      <c r="E96" s="20" t="s">
        <v>13</v>
      </c>
      <c r="F96" s="21" t="s">
        <v>150</v>
      </c>
      <c r="G96" s="22" t="s">
        <v>299</v>
      </c>
      <c r="H96" s="142"/>
      <c r="I96" s="142"/>
      <c r="J96" s="142">
        <v>97</v>
      </c>
      <c r="K96" s="80"/>
      <c r="L96" s="80"/>
      <c r="M96" s="80">
        <v>15</v>
      </c>
      <c r="N96" s="80"/>
      <c r="O96" s="80"/>
      <c r="P96" s="80">
        <v>176.18404000000001</v>
      </c>
    </row>
    <row r="97" spans="1:16" s="24" customFormat="1" ht="105" hidden="1" customHeight="1" outlineLevel="1" x14ac:dyDescent="0.3">
      <c r="A97" s="19"/>
      <c r="B97" s="268"/>
      <c r="C97" s="268"/>
      <c r="D97" s="243"/>
      <c r="E97" s="20" t="s">
        <v>13</v>
      </c>
      <c r="F97" s="21" t="s">
        <v>150</v>
      </c>
      <c r="G97" s="22" t="s">
        <v>300</v>
      </c>
      <c r="H97" s="142"/>
      <c r="I97" s="142"/>
      <c r="J97" s="142">
        <v>108</v>
      </c>
      <c r="K97" s="80"/>
      <c r="L97" s="80"/>
      <c r="M97" s="80">
        <v>6.6</v>
      </c>
      <c r="N97" s="80"/>
      <c r="O97" s="80"/>
      <c r="P97" s="80">
        <v>154.74118000000001</v>
      </c>
    </row>
    <row r="98" spans="1:16" s="24" customFormat="1" ht="105" hidden="1" customHeight="1" outlineLevel="1" x14ac:dyDescent="0.3">
      <c r="A98" s="19"/>
      <c r="B98" s="268"/>
      <c r="C98" s="268"/>
      <c r="D98" s="243"/>
      <c r="E98" s="20" t="s">
        <v>13</v>
      </c>
      <c r="F98" s="21" t="s">
        <v>150</v>
      </c>
      <c r="G98" s="22" t="s">
        <v>301</v>
      </c>
      <c r="H98" s="142"/>
      <c r="I98" s="142"/>
      <c r="J98" s="142">
        <v>119</v>
      </c>
      <c r="K98" s="80"/>
      <c r="L98" s="80"/>
      <c r="M98" s="80">
        <v>9</v>
      </c>
      <c r="N98" s="80"/>
      <c r="O98" s="80"/>
      <c r="P98" s="80">
        <v>222.74155999999999</v>
      </c>
    </row>
    <row r="99" spans="1:16" s="24" customFormat="1" ht="120" hidden="1" customHeight="1" outlineLevel="1" x14ac:dyDescent="0.3">
      <c r="A99" s="19"/>
      <c r="B99" s="268"/>
      <c r="C99" s="268"/>
      <c r="D99" s="243"/>
      <c r="E99" s="20" t="s">
        <v>13</v>
      </c>
      <c r="F99" s="21" t="s">
        <v>150</v>
      </c>
      <c r="G99" s="22" t="s">
        <v>302</v>
      </c>
      <c r="H99" s="142"/>
      <c r="I99" s="142"/>
      <c r="J99" s="142">
        <v>59</v>
      </c>
      <c r="K99" s="80"/>
      <c r="L99" s="80"/>
      <c r="M99" s="80">
        <v>15</v>
      </c>
      <c r="N99" s="80"/>
      <c r="O99" s="80"/>
      <c r="P99" s="80">
        <v>171.65881999999999</v>
      </c>
    </row>
    <row r="100" spans="1:16" s="24" customFormat="1" ht="105" hidden="1" customHeight="1" outlineLevel="1" x14ac:dyDescent="0.3">
      <c r="A100" s="19"/>
      <c r="B100" s="268"/>
      <c r="C100" s="268"/>
      <c r="D100" s="243"/>
      <c r="E100" s="20" t="s">
        <v>13</v>
      </c>
      <c r="F100" s="21" t="s">
        <v>150</v>
      </c>
      <c r="G100" s="22" t="s">
        <v>303</v>
      </c>
      <c r="H100" s="142"/>
      <c r="I100" s="142"/>
      <c r="J100" s="142">
        <v>69</v>
      </c>
      <c r="K100" s="80"/>
      <c r="L100" s="80"/>
      <c r="M100" s="80">
        <v>15</v>
      </c>
      <c r="N100" s="80"/>
      <c r="O100" s="80"/>
      <c r="P100" s="80">
        <v>161.39549</v>
      </c>
    </row>
    <row r="101" spans="1:16" s="24" customFormat="1" ht="105" hidden="1" customHeight="1" outlineLevel="1" x14ac:dyDescent="0.3">
      <c r="A101" s="19"/>
      <c r="B101" s="268"/>
      <c r="C101" s="268"/>
      <c r="D101" s="243"/>
      <c r="E101" s="20" t="s">
        <v>13</v>
      </c>
      <c r="F101" s="21" t="s">
        <v>150</v>
      </c>
      <c r="G101" s="22" t="s">
        <v>304</v>
      </c>
      <c r="H101" s="142"/>
      <c r="I101" s="142"/>
      <c r="J101" s="142">
        <v>162</v>
      </c>
      <c r="K101" s="80"/>
      <c r="L101" s="80"/>
      <c r="M101" s="80">
        <v>15</v>
      </c>
      <c r="N101" s="80"/>
      <c r="O101" s="80"/>
      <c r="P101" s="80">
        <v>253.79343</v>
      </c>
    </row>
    <row r="102" spans="1:16" s="24" customFormat="1" ht="105" hidden="1" customHeight="1" outlineLevel="1" x14ac:dyDescent="0.3">
      <c r="A102" s="19"/>
      <c r="B102" s="268"/>
      <c r="C102" s="268"/>
      <c r="D102" s="243"/>
      <c r="E102" s="20" t="s">
        <v>13</v>
      </c>
      <c r="F102" s="21" t="s">
        <v>150</v>
      </c>
      <c r="G102" s="22" t="s">
        <v>305</v>
      </c>
      <c r="H102" s="142"/>
      <c r="I102" s="142"/>
      <c r="J102" s="142">
        <v>142</v>
      </c>
      <c r="K102" s="80"/>
      <c r="L102" s="80"/>
      <c r="M102" s="80">
        <v>14.9</v>
      </c>
      <c r="N102" s="80"/>
      <c r="O102" s="80"/>
      <c r="P102" s="80">
        <v>190.23615000000001</v>
      </c>
    </row>
    <row r="103" spans="1:16" s="24" customFormat="1" ht="105" hidden="1" customHeight="1" outlineLevel="1" x14ac:dyDescent="0.3">
      <c r="A103" s="19"/>
      <c r="B103" s="268"/>
      <c r="C103" s="268"/>
      <c r="D103" s="243"/>
      <c r="E103" s="20" t="s">
        <v>13</v>
      </c>
      <c r="F103" s="21" t="s">
        <v>150</v>
      </c>
      <c r="G103" s="22" t="s">
        <v>306</v>
      </c>
      <c r="H103" s="142"/>
      <c r="I103" s="142"/>
      <c r="J103" s="142">
        <v>319</v>
      </c>
      <c r="K103" s="80"/>
      <c r="L103" s="80"/>
      <c r="M103" s="80">
        <v>15</v>
      </c>
      <c r="N103" s="80"/>
      <c r="O103" s="80"/>
      <c r="P103" s="80">
        <v>655.35553000000004</v>
      </c>
    </row>
    <row r="104" spans="1:16" s="24" customFormat="1" ht="105" hidden="1" customHeight="1" outlineLevel="1" x14ac:dyDescent="0.3">
      <c r="A104" s="19"/>
      <c r="B104" s="268"/>
      <c r="C104" s="268"/>
      <c r="D104" s="243"/>
      <c r="E104" s="20" t="s">
        <v>13</v>
      </c>
      <c r="F104" s="21" t="s">
        <v>150</v>
      </c>
      <c r="G104" s="22" t="s">
        <v>307</v>
      </c>
      <c r="H104" s="142"/>
      <c r="I104" s="142"/>
      <c r="J104" s="142">
        <v>276</v>
      </c>
      <c r="K104" s="80"/>
      <c r="L104" s="80"/>
      <c r="M104" s="80">
        <v>10</v>
      </c>
      <c r="N104" s="80"/>
      <c r="O104" s="80"/>
      <c r="P104" s="80">
        <v>642.27023999999994</v>
      </c>
    </row>
    <row r="105" spans="1:16" s="24" customFormat="1" ht="120" hidden="1" customHeight="1" outlineLevel="1" x14ac:dyDescent="0.3">
      <c r="A105" s="19"/>
      <c r="B105" s="268"/>
      <c r="C105" s="268"/>
      <c r="D105" s="243"/>
      <c r="E105" s="20" t="s">
        <v>13</v>
      </c>
      <c r="F105" s="21" t="s">
        <v>150</v>
      </c>
      <c r="G105" s="22" t="s">
        <v>308</v>
      </c>
      <c r="H105" s="142"/>
      <c r="I105" s="142"/>
      <c r="J105" s="142">
        <v>210</v>
      </c>
      <c r="K105" s="80"/>
      <c r="L105" s="80"/>
      <c r="M105" s="80">
        <v>30</v>
      </c>
      <c r="N105" s="80"/>
      <c r="O105" s="80"/>
      <c r="P105" s="80">
        <v>124.11832</v>
      </c>
    </row>
    <row r="106" spans="1:16" s="24" customFormat="1" ht="30" hidden="1" customHeight="1" outlineLevel="1" x14ac:dyDescent="0.3">
      <c r="A106" s="19"/>
      <c r="B106" s="268"/>
      <c r="C106" s="268"/>
      <c r="D106" s="243"/>
      <c r="E106" s="20" t="s">
        <v>13</v>
      </c>
      <c r="F106" s="21" t="s">
        <v>150</v>
      </c>
      <c r="G106" s="22" t="s">
        <v>309</v>
      </c>
      <c r="H106" s="142"/>
      <c r="I106" s="142"/>
      <c r="J106" s="142">
        <v>157</v>
      </c>
      <c r="K106" s="80"/>
      <c r="L106" s="80"/>
      <c r="M106" s="80">
        <v>95</v>
      </c>
      <c r="N106" s="80"/>
      <c r="O106" s="80"/>
      <c r="P106" s="80">
        <v>157.84961000000001</v>
      </c>
    </row>
    <row r="107" spans="1:16" s="24" customFormat="1" ht="105" hidden="1" customHeight="1" outlineLevel="1" x14ac:dyDescent="0.3">
      <c r="A107" s="19"/>
      <c r="B107" s="268"/>
      <c r="C107" s="268"/>
      <c r="D107" s="243"/>
      <c r="E107" s="20" t="s">
        <v>13</v>
      </c>
      <c r="F107" s="21" t="s">
        <v>150</v>
      </c>
      <c r="G107" s="22" t="s">
        <v>310</v>
      </c>
      <c r="H107" s="142"/>
      <c r="I107" s="142"/>
      <c r="J107" s="142">
        <v>98</v>
      </c>
      <c r="K107" s="80"/>
      <c r="L107" s="80"/>
      <c r="M107" s="80">
        <v>35</v>
      </c>
      <c r="N107" s="80"/>
      <c r="O107" s="80"/>
      <c r="P107" s="80">
        <v>137.22521</v>
      </c>
    </row>
    <row r="108" spans="1:16" s="24" customFormat="1" ht="90" hidden="1" customHeight="1" outlineLevel="1" x14ac:dyDescent="0.3">
      <c r="A108" s="19"/>
      <c r="B108" s="268"/>
      <c r="C108" s="268"/>
      <c r="D108" s="243"/>
      <c r="E108" s="20" t="s">
        <v>13</v>
      </c>
      <c r="F108" s="21" t="s">
        <v>150</v>
      </c>
      <c r="G108" s="22" t="s">
        <v>380</v>
      </c>
      <c r="H108" s="142"/>
      <c r="I108" s="142"/>
      <c r="J108" s="142">
        <v>160</v>
      </c>
      <c r="K108" s="80"/>
      <c r="L108" s="80"/>
      <c r="M108" s="80">
        <v>30</v>
      </c>
      <c r="N108" s="80"/>
      <c r="O108" s="80"/>
      <c r="P108" s="80">
        <v>264.23246999999998</v>
      </c>
    </row>
    <row r="109" spans="1:16" s="24" customFormat="1" ht="120" hidden="1" customHeight="1" outlineLevel="1" x14ac:dyDescent="0.3">
      <c r="A109" s="19"/>
      <c r="B109" s="268"/>
      <c r="C109" s="268"/>
      <c r="D109" s="243"/>
      <c r="E109" s="20" t="s">
        <v>13</v>
      </c>
      <c r="F109" s="21" t="s">
        <v>150</v>
      </c>
      <c r="G109" s="22" t="s">
        <v>387</v>
      </c>
      <c r="H109" s="142"/>
      <c r="I109" s="142"/>
      <c r="J109" s="142">
        <v>271</v>
      </c>
      <c r="K109" s="80"/>
      <c r="L109" s="80"/>
      <c r="M109" s="80">
        <v>15</v>
      </c>
      <c r="N109" s="80"/>
      <c r="O109" s="80"/>
      <c r="P109" s="80">
        <v>292.21625999999998</v>
      </c>
    </row>
    <row r="110" spans="1:16" s="24" customFormat="1" ht="210" hidden="1" customHeight="1" outlineLevel="1" x14ac:dyDescent="0.3">
      <c r="A110" s="19"/>
      <c r="B110" s="268"/>
      <c r="C110" s="268"/>
      <c r="D110" s="243"/>
      <c r="E110" s="20" t="s">
        <v>13</v>
      </c>
      <c r="F110" s="21" t="s">
        <v>150</v>
      </c>
      <c r="G110" s="22" t="s">
        <v>384</v>
      </c>
      <c r="H110" s="142"/>
      <c r="I110" s="142"/>
      <c r="J110" s="142">
        <v>365</v>
      </c>
      <c r="K110" s="80"/>
      <c r="L110" s="80"/>
      <c r="M110" s="80">
        <v>15</v>
      </c>
      <c r="N110" s="80"/>
      <c r="O110" s="80"/>
      <c r="P110" s="80">
        <v>627.76288999999997</v>
      </c>
    </row>
    <row r="111" spans="1:16" s="24" customFormat="1" ht="120" hidden="1" customHeight="1" outlineLevel="1" x14ac:dyDescent="0.3">
      <c r="A111" s="19"/>
      <c r="B111" s="268"/>
      <c r="C111" s="268"/>
      <c r="D111" s="243"/>
      <c r="E111" s="20" t="s">
        <v>13</v>
      </c>
      <c r="F111" s="21" t="s">
        <v>150</v>
      </c>
      <c r="G111" s="22" t="s">
        <v>388</v>
      </c>
      <c r="H111" s="142"/>
      <c r="I111" s="142"/>
      <c r="J111" s="142">
        <v>43</v>
      </c>
      <c r="K111" s="80"/>
      <c r="L111" s="80"/>
      <c r="M111" s="80">
        <v>3</v>
      </c>
      <c r="N111" s="80"/>
      <c r="O111" s="80"/>
      <c r="P111" s="80">
        <v>128.07210000000001</v>
      </c>
    </row>
    <row r="112" spans="1:16" s="75" customFormat="1" ht="27.95" customHeight="1" collapsed="1" x14ac:dyDescent="0.25">
      <c r="A112" s="140" t="s">
        <v>470</v>
      </c>
      <c r="B112" s="268"/>
      <c r="C112" s="268"/>
      <c r="D112" s="243"/>
      <c r="E112" s="20" t="s">
        <v>15</v>
      </c>
      <c r="F112" s="21" t="s">
        <v>150</v>
      </c>
      <c r="G112" s="20"/>
      <c r="H112" s="143">
        <f>SUM(H113:H178)</f>
        <v>4296.5999999999995</v>
      </c>
      <c r="I112" s="79">
        <f>SUM(I113:I178)</f>
        <v>3982.5</v>
      </c>
      <c r="J112" s="79">
        <f>SUM(J113:J178)</f>
        <v>6679.7</v>
      </c>
      <c r="K112" s="79">
        <f>SUM(K113:K178)</f>
        <v>1129</v>
      </c>
      <c r="L112" s="79">
        <f>SUM(L113:L178)</f>
        <v>1616</v>
      </c>
      <c r="M112" s="79">
        <f>SUM(M113:M178)</f>
        <v>1573</v>
      </c>
      <c r="N112" s="144">
        <f>SUM(N113:N178)</f>
        <v>4896.6333999999997</v>
      </c>
      <c r="O112" s="144">
        <f>SUM(O113:O178)</f>
        <v>5347.1692299999986</v>
      </c>
      <c r="P112" s="326">
        <f>SUM(P113:P178)</f>
        <v>10047.370039999998</v>
      </c>
    </row>
    <row r="113" spans="1:16" s="24" customFormat="1" ht="105" hidden="1" customHeight="1" outlineLevel="1" x14ac:dyDescent="0.3">
      <c r="A113" s="19"/>
      <c r="B113" s="268"/>
      <c r="C113" s="268"/>
      <c r="D113" s="243"/>
      <c r="E113" s="20" t="s">
        <v>15</v>
      </c>
      <c r="F113" s="21" t="s">
        <v>150</v>
      </c>
      <c r="G113" s="22" t="s">
        <v>151</v>
      </c>
      <c r="H113" s="142">
        <v>186.3</v>
      </c>
      <c r="I113" s="142"/>
      <c r="J113" s="142"/>
      <c r="K113" s="80">
        <v>15</v>
      </c>
      <c r="L113" s="80"/>
      <c r="M113" s="80"/>
      <c r="N113" s="80">
        <v>44.445999999999998</v>
      </c>
      <c r="O113" s="80"/>
      <c r="P113" s="80"/>
    </row>
    <row r="114" spans="1:16" s="24" customFormat="1" ht="105" hidden="1" customHeight="1" outlineLevel="1" x14ac:dyDescent="0.3">
      <c r="A114" s="19"/>
      <c r="B114" s="268"/>
      <c r="C114" s="268"/>
      <c r="D114" s="243"/>
      <c r="E114" s="20" t="s">
        <v>15</v>
      </c>
      <c r="F114" s="21" t="s">
        <v>150</v>
      </c>
      <c r="G114" s="22" t="s">
        <v>152</v>
      </c>
      <c r="H114" s="142">
        <v>89</v>
      </c>
      <c r="I114" s="142"/>
      <c r="J114" s="142"/>
      <c r="K114" s="80">
        <v>15</v>
      </c>
      <c r="L114" s="80"/>
      <c r="M114" s="80"/>
      <c r="N114" s="80">
        <v>181.91776999999999</v>
      </c>
      <c r="O114" s="80"/>
      <c r="P114" s="80"/>
    </row>
    <row r="115" spans="1:16" s="24" customFormat="1" ht="105" hidden="1" customHeight="1" outlineLevel="1" x14ac:dyDescent="0.3">
      <c r="A115" s="19"/>
      <c r="B115" s="268"/>
      <c r="C115" s="268"/>
      <c r="D115" s="243"/>
      <c r="E115" s="20" t="s">
        <v>15</v>
      </c>
      <c r="F115" s="21" t="s">
        <v>150</v>
      </c>
      <c r="G115" s="22" t="s">
        <v>153</v>
      </c>
      <c r="H115" s="142">
        <v>123</v>
      </c>
      <c r="I115" s="142"/>
      <c r="J115" s="142"/>
      <c r="K115" s="80">
        <v>15</v>
      </c>
      <c r="L115" s="80"/>
      <c r="M115" s="80"/>
      <c r="N115" s="80">
        <v>236.39517000000001</v>
      </c>
      <c r="O115" s="80"/>
      <c r="P115" s="80"/>
    </row>
    <row r="116" spans="1:16" s="24" customFormat="1" ht="105" hidden="1" customHeight="1" outlineLevel="1" x14ac:dyDescent="0.3">
      <c r="A116" s="19"/>
      <c r="B116" s="268"/>
      <c r="C116" s="268"/>
      <c r="D116" s="243"/>
      <c r="E116" s="20" t="s">
        <v>15</v>
      </c>
      <c r="F116" s="21" t="s">
        <v>150</v>
      </c>
      <c r="G116" s="22" t="s">
        <v>153</v>
      </c>
      <c r="H116" s="142">
        <v>123</v>
      </c>
      <c r="I116" s="142"/>
      <c r="J116" s="142"/>
      <c r="K116" s="80">
        <v>15</v>
      </c>
      <c r="L116" s="80"/>
      <c r="M116" s="80"/>
      <c r="N116" s="80">
        <v>236.39517000000001</v>
      </c>
      <c r="O116" s="80"/>
      <c r="P116" s="80"/>
    </row>
    <row r="117" spans="1:16" s="24" customFormat="1" ht="105" hidden="1" customHeight="1" outlineLevel="1" x14ac:dyDescent="0.3">
      <c r="A117" s="19"/>
      <c r="B117" s="268"/>
      <c r="C117" s="268"/>
      <c r="D117" s="243"/>
      <c r="E117" s="20" t="s">
        <v>15</v>
      </c>
      <c r="F117" s="21" t="s">
        <v>150</v>
      </c>
      <c r="G117" s="22" t="s">
        <v>153</v>
      </c>
      <c r="H117" s="142">
        <v>123</v>
      </c>
      <c r="I117" s="142"/>
      <c r="J117" s="142"/>
      <c r="K117" s="80">
        <v>15</v>
      </c>
      <c r="L117" s="80"/>
      <c r="M117" s="80"/>
      <c r="N117" s="80">
        <v>236.39517000000001</v>
      </c>
      <c r="O117" s="80"/>
      <c r="P117" s="80"/>
    </row>
    <row r="118" spans="1:16" s="24" customFormat="1" ht="105" hidden="1" customHeight="1" outlineLevel="1" x14ac:dyDescent="0.3">
      <c r="A118" s="19"/>
      <c r="B118" s="268"/>
      <c r="C118" s="268"/>
      <c r="D118" s="243"/>
      <c r="E118" s="20" t="s">
        <v>15</v>
      </c>
      <c r="F118" s="21" t="s">
        <v>150</v>
      </c>
      <c r="G118" s="22" t="s">
        <v>153</v>
      </c>
      <c r="H118" s="142">
        <v>123</v>
      </c>
      <c r="I118" s="142"/>
      <c r="J118" s="142"/>
      <c r="K118" s="80">
        <v>15</v>
      </c>
      <c r="L118" s="80"/>
      <c r="M118" s="80"/>
      <c r="N118" s="80">
        <v>236.39517000000001</v>
      </c>
      <c r="O118" s="80"/>
      <c r="P118" s="80"/>
    </row>
    <row r="119" spans="1:16" s="24" customFormat="1" ht="105" hidden="1" customHeight="1" outlineLevel="1" x14ac:dyDescent="0.3">
      <c r="A119" s="19"/>
      <c r="B119" s="268"/>
      <c r="C119" s="268"/>
      <c r="D119" s="243"/>
      <c r="E119" s="20" t="s">
        <v>15</v>
      </c>
      <c r="F119" s="21" t="s">
        <v>150</v>
      </c>
      <c r="G119" s="22" t="s">
        <v>154</v>
      </c>
      <c r="H119" s="142">
        <v>159</v>
      </c>
      <c r="I119" s="142"/>
      <c r="J119" s="142"/>
      <c r="K119" s="80">
        <v>15</v>
      </c>
      <c r="L119" s="80"/>
      <c r="M119" s="80"/>
      <c r="N119" s="80">
        <v>219.74394000000001</v>
      </c>
      <c r="O119" s="80"/>
      <c r="P119" s="80"/>
    </row>
    <row r="120" spans="1:16" s="24" customFormat="1" ht="90" hidden="1" customHeight="1" outlineLevel="1" x14ac:dyDescent="0.3">
      <c r="A120" s="19"/>
      <c r="B120" s="268"/>
      <c r="C120" s="268"/>
      <c r="D120" s="243"/>
      <c r="E120" s="20" t="s">
        <v>15</v>
      </c>
      <c r="F120" s="21" t="s">
        <v>150</v>
      </c>
      <c r="G120" s="22" t="s">
        <v>155</v>
      </c>
      <c r="H120" s="142">
        <v>139</v>
      </c>
      <c r="I120" s="142"/>
      <c r="J120" s="142"/>
      <c r="K120" s="80">
        <v>15</v>
      </c>
      <c r="L120" s="80"/>
      <c r="M120" s="80"/>
      <c r="N120" s="80">
        <v>215.61829999999998</v>
      </c>
      <c r="O120" s="80"/>
      <c r="P120" s="80"/>
    </row>
    <row r="121" spans="1:16" s="24" customFormat="1" ht="105" hidden="1" customHeight="1" outlineLevel="1" x14ac:dyDescent="0.3">
      <c r="A121" s="19"/>
      <c r="B121" s="268"/>
      <c r="C121" s="268"/>
      <c r="D121" s="243"/>
      <c r="E121" s="20" t="s">
        <v>15</v>
      </c>
      <c r="F121" s="21" t="s">
        <v>150</v>
      </c>
      <c r="G121" s="22" t="s">
        <v>156</v>
      </c>
      <c r="H121" s="142">
        <v>160</v>
      </c>
      <c r="I121" s="142"/>
      <c r="J121" s="142"/>
      <c r="K121" s="80">
        <v>5</v>
      </c>
      <c r="L121" s="80"/>
      <c r="M121" s="80"/>
      <c r="N121" s="80">
        <v>136.946</v>
      </c>
      <c r="O121" s="80"/>
      <c r="P121" s="80"/>
    </row>
    <row r="122" spans="1:16" s="24" customFormat="1" ht="90" hidden="1" customHeight="1" outlineLevel="1" x14ac:dyDescent="0.3">
      <c r="A122" s="19"/>
      <c r="B122" s="268"/>
      <c r="C122" s="268"/>
      <c r="D122" s="243"/>
      <c r="E122" s="20" t="s">
        <v>15</v>
      </c>
      <c r="F122" s="21" t="s">
        <v>150</v>
      </c>
      <c r="G122" s="22" t="s">
        <v>157</v>
      </c>
      <c r="H122" s="142">
        <v>195</v>
      </c>
      <c r="I122" s="142"/>
      <c r="J122" s="142"/>
      <c r="K122" s="80">
        <v>80</v>
      </c>
      <c r="L122" s="80"/>
      <c r="M122" s="80"/>
      <c r="N122" s="80">
        <v>292.02139</v>
      </c>
      <c r="O122" s="80"/>
      <c r="P122" s="80"/>
    </row>
    <row r="123" spans="1:16" s="24" customFormat="1" ht="90" hidden="1" customHeight="1" outlineLevel="1" x14ac:dyDescent="0.3">
      <c r="A123" s="19"/>
      <c r="B123" s="268"/>
      <c r="C123" s="268"/>
      <c r="D123" s="243"/>
      <c r="E123" s="20" t="s">
        <v>15</v>
      </c>
      <c r="F123" s="21" t="s">
        <v>150</v>
      </c>
      <c r="G123" s="22" t="s">
        <v>158</v>
      </c>
      <c r="H123" s="142">
        <v>273</v>
      </c>
      <c r="I123" s="142"/>
      <c r="J123" s="142"/>
      <c r="K123" s="80">
        <v>90</v>
      </c>
      <c r="L123" s="80"/>
      <c r="M123" s="80"/>
      <c r="N123" s="80">
        <v>210.16499999999999</v>
      </c>
      <c r="O123" s="80"/>
      <c r="P123" s="80"/>
    </row>
    <row r="124" spans="1:16" s="24" customFormat="1" ht="105" hidden="1" customHeight="1" outlineLevel="1" x14ac:dyDescent="0.3">
      <c r="A124" s="19"/>
      <c r="B124" s="268"/>
      <c r="C124" s="268"/>
      <c r="D124" s="243"/>
      <c r="E124" s="20" t="s">
        <v>15</v>
      </c>
      <c r="F124" s="21" t="s">
        <v>150</v>
      </c>
      <c r="G124" s="22" t="s">
        <v>159</v>
      </c>
      <c r="H124" s="142">
        <v>223</v>
      </c>
      <c r="I124" s="142"/>
      <c r="J124" s="142"/>
      <c r="K124" s="80">
        <v>150</v>
      </c>
      <c r="L124" s="80"/>
      <c r="M124" s="80"/>
      <c r="N124" s="80">
        <v>352.04669999999999</v>
      </c>
      <c r="O124" s="80"/>
      <c r="P124" s="80"/>
    </row>
    <row r="125" spans="1:16" s="24" customFormat="1" ht="105" hidden="1" customHeight="1" outlineLevel="1" x14ac:dyDescent="0.3">
      <c r="A125" s="19"/>
      <c r="B125" s="268"/>
      <c r="C125" s="268"/>
      <c r="D125" s="243"/>
      <c r="E125" s="20" t="s">
        <v>15</v>
      </c>
      <c r="F125" s="21" t="s">
        <v>150</v>
      </c>
      <c r="G125" s="22" t="s">
        <v>160</v>
      </c>
      <c r="H125" s="142">
        <v>333.2</v>
      </c>
      <c r="I125" s="142"/>
      <c r="J125" s="142"/>
      <c r="K125" s="80">
        <v>150</v>
      </c>
      <c r="L125" s="80"/>
      <c r="M125" s="80"/>
      <c r="N125" s="80">
        <v>342.38166000000001</v>
      </c>
      <c r="O125" s="80"/>
      <c r="P125" s="80"/>
    </row>
    <row r="126" spans="1:16" s="24" customFormat="1" ht="90" hidden="1" customHeight="1" outlineLevel="1" x14ac:dyDescent="0.3">
      <c r="A126" s="19"/>
      <c r="B126" s="268"/>
      <c r="C126" s="268"/>
      <c r="D126" s="243"/>
      <c r="E126" s="20" t="s">
        <v>15</v>
      </c>
      <c r="F126" s="21" t="s">
        <v>150</v>
      </c>
      <c r="G126" s="22" t="s">
        <v>161</v>
      </c>
      <c r="H126" s="142">
        <v>707.5</v>
      </c>
      <c r="I126" s="142"/>
      <c r="J126" s="142"/>
      <c r="K126" s="80">
        <v>30</v>
      </c>
      <c r="L126" s="80"/>
      <c r="M126" s="80"/>
      <c r="N126" s="80">
        <v>554.86891000000003</v>
      </c>
      <c r="O126" s="80"/>
      <c r="P126" s="80"/>
    </row>
    <row r="127" spans="1:16" s="24" customFormat="1" ht="90" hidden="1" customHeight="1" outlineLevel="1" x14ac:dyDescent="0.3">
      <c r="A127" s="19"/>
      <c r="B127" s="268"/>
      <c r="C127" s="268"/>
      <c r="D127" s="243"/>
      <c r="E127" s="20" t="s">
        <v>15</v>
      </c>
      <c r="F127" s="21" t="s">
        <v>150</v>
      </c>
      <c r="G127" s="22" t="s">
        <v>162</v>
      </c>
      <c r="H127" s="142">
        <v>130.19999999999999</v>
      </c>
      <c r="I127" s="142"/>
      <c r="J127" s="142"/>
      <c r="K127" s="80">
        <v>70</v>
      </c>
      <c r="L127" s="80"/>
      <c r="M127" s="80"/>
      <c r="N127" s="80">
        <v>173.66</v>
      </c>
      <c r="O127" s="80"/>
      <c r="P127" s="80"/>
    </row>
    <row r="128" spans="1:16" s="24" customFormat="1" ht="120" hidden="1" customHeight="1" outlineLevel="1" x14ac:dyDescent="0.3">
      <c r="A128" s="19"/>
      <c r="B128" s="268"/>
      <c r="C128" s="268"/>
      <c r="D128" s="243"/>
      <c r="E128" s="20" t="s">
        <v>15</v>
      </c>
      <c r="F128" s="21" t="s">
        <v>150</v>
      </c>
      <c r="G128" s="22" t="s">
        <v>163</v>
      </c>
      <c r="H128" s="142">
        <v>169</v>
      </c>
      <c r="I128" s="142"/>
      <c r="J128" s="142"/>
      <c r="K128" s="80">
        <v>90</v>
      </c>
      <c r="L128" s="80"/>
      <c r="M128" s="80"/>
      <c r="N128" s="80">
        <v>218.91</v>
      </c>
      <c r="O128" s="80"/>
      <c r="P128" s="80"/>
    </row>
    <row r="129" spans="1:16" s="24" customFormat="1" ht="90" hidden="1" customHeight="1" outlineLevel="1" x14ac:dyDescent="0.3">
      <c r="A129" s="19"/>
      <c r="B129" s="268"/>
      <c r="C129" s="268"/>
      <c r="D129" s="243"/>
      <c r="E129" s="20" t="s">
        <v>15</v>
      </c>
      <c r="F129" s="21" t="s">
        <v>150</v>
      </c>
      <c r="G129" s="22" t="s">
        <v>111</v>
      </c>
      <c r="H129" s="142">
        <v>263</v>
      </c>
      <c r="I129" s="142"/>
      <c r="J129" s="142"/>
      <c r="K129" s="80">
        <v>48</v>
      </c>
      <c r="L129" s="80"/>
      <c r="M129" s="80"/>
      <c r="N129" s="80">
        <v>253.53</v>
      </c>
      <c r="O129" s="80"/>
      <c r="P129" s="80"/>
    </row>
    <row r="130" spans="1:16" s="24" customFormat="1" ht="90" hidden="1" customHeight="1" outlineLevel="1" x14ac:dyDescent="0.3">
      <c r="A130" s="19"/>
      <c r="B130" s="268"/>
      <c r="C130" s="268"/>
      <c r="D130" s="243"/>
      <c r="E130" s="20" t="s">
        <v>15</v>
      </c>
      <c r="F130" s="21" t="s">
        <v>150</v>
      </c>
      <c r="G130" s="22" t="s">
        <v>164</v>
      </c>
      <c r="H130" s="142">
        <v>140</v>
      </c>
      <c r="I130" s="142"/>
      <c r="J130" s="142"/>
      <c r="K130" s="80">
        <v>86</v>
      </c>
      <c r="L130" s="80"/>
      <c r="M130" s="80"/>
      <c r="N130" s="80">
        <v>117.35315</v>
      </c>
      <c r="O130" s="80"/>
      <c r="P130" s="80"/>
    </row>
    <row r="131" spans="1:16" s="24" customFormat="1" ht="120" hidden="1" customHeight="1" outlineLevel="1" x14ac:dyDescent="0.3">
      <c r="A131" s="19"/>
      <c r="B131" s="268"/>
      <c r="C131" s="268"/>
      <c r="D131" s="243"/>
      <c r="E131" s="20" t="s">
        <v>15</v>
      </c>
      <c r="F131" s="21" t="s">
        <v>150</v>
      </c>
      <c r="G131" s="22" t="s">
        <v>165</v>
      </c>
      <c r="H131" s="142">
        <v>182</v>
      </c>
      <c r="I131" s="142"/>
      <c r="J131" s="142"/>
      <c r="K131" s="80">
        <v>10</v>
      </c>
      <c r="L131" s="80"/>
      <c r="M131" s="80"/>
      <c r="N131" s="80">
        <v>173.90790000000001</v>
      </c>
      <c r="O131" s="80"/>
      <c r="P131" s="80"/>
    </row>
    <row r="132" spans="1:16" s="24" customFormat="1" ht="120" hidden="1" customHeight="1" outlineLevel="1" x14ac:dyDescent="0.3">
      <c r="A132" s="19"/>
      <c r="B132" s="268"/>
      <c r="C132" s="268"/>
      <c r="D132" s="243"/>
      <c r="E132" s="20" t="s">
        <v>15</v>
      </c>
      <c r="F132" s="21" t="s">
        <v>150</v>
      </c>
      <c r="G132" s="22" t="s">
        <v>166</v>
      </c>
      <c r="H132" s="142">
        <v>151</v>
      </c>
      <c r="I132" s="142"/>
      <c r="J132" s="142"/>
      <c r="K132" s="80">
        <v>100</v>
      </c>
      <c r="L132" s="80"/>
      <c r="M132" s="80"/>
      <c r="N132" s="80">
        <v>187.53299999999999</v>
      </c>
      <c r="O132" s="80"/>
      <c r="P132" s="80"/>
    </row>
    <row r="133" spans="1:16" s="24" customFormat="1" ht="90" hidden="1" customHeight="1" outlineLevel="1" x14ac:dyDescent="0.3">
      <c r="A133" s="19"/>
      <c r="B133" s="268"/>
      <c r="C133" s="268"/>
      <c r="D133" s="243"/>
      <c r="E133" s="20" t="s">
        <v>15</v>
      </c>
      <c r="F133" s="21" t="s">
        <v>150</v>
      </c>
      <c r="G133" s="22" t="s">
        <v>167</v>
      </c>
      <c r="H133" s="142">
        <v>304.39999999999998</v>
      </c>
      <c r="I133" s="142"/>
      <c r="J133" s="142"/>
      <c r="K133" s="80">
        <v>100</v>
      </c>
      <c r="L133" s="80"/>
      <c r="M133" s="80"/>
      <c r="N133" s="80">
        <v>276.00299999999999</v>
      </c>
      <c r="O133" s="80"/>
      <c r="P133" s="80"/>
    </row>
    <row r="134" spans="1:16" s="24" customFormat="1" ht="90" hidden="1" customHeight="1" outlineLevel="1" x14ac:dyDescent="0.3">
      <c r="A134" s="19"/>
      <c r="B134" s="268"/>
      <c r="C134" s="268"/>
      <c r="D134" s="243"/>
      <c r="E134" s="20" t="s">
        <v>15</v>
      </c>
      <c r="F134" s="21" t="s">
        <v>150</v>
      </c>
      <c r="G134" s="22" t="s">
        <v>168</v>
      </c>
      <c r="H134" s="142"/>
      <c r="I134" s="142">
        <v>400</v>
      </c>
      <c r="J134" s="142"/>
      <c r="K134" s="80"/>
      <c r="L134" s="80">
        <v>15</v>
      </c>
      <c r="M134" s="80"/>
      <c r="N134" s="80"/>
      <c r="O134" s="80">
        <v>550.77711999999997</v>
      </c>
      <c r="P134" s="80"/>
    </row>
    <row r="135" spans="1:16" s="24" customFormat="1" ht="90" hidden="1" customHeight="1" outlineLevel="1" x14ac:dyDescent="0.3">
      <c r="A135" s="19"/>
      <c r="B135" s="268"/>
      <c r="C135" s="268"/>
      <c r="D135" s="243"/>
      <c r="E135" s="20" t="s">
        <v>15</v>
      </c>
      <c r="F135" s="21" t="s">
        <v>150</v>
      </c>
      <c r="G135" s="22" t="s">
        <v>169</v>
      </c>
      <c r="H135" s="142"/>
      <c r="I135" s="142">
        <v>255</v>
      </c>
      <c r="J135" s="142"/>
      <c r="K135" s="80"/>
      <c r="L135" s="80">
        <v>15</v>
      </c>
      <c r="M135" s="80"/>
      <c r="N135" s="80"/>
      <c r="O135" s="80">
        <v>437.59375</v>
      </c>
      <c r="P135" s="80"/>
    </row>
    <row r="136" spans="1:16" s="24" customFormat="1" ht="90" hidden="1" customHeight="1" outlineLevel="1" x14ac:dyDescent="0.3">
      <c r="A136" s="19"/>
      <c r="B136" s="268"/>
      <c r="C136" s="268"/>
      <c r="D136" s="243"/>
      <c r="E136" s="20" t="s">
        <v>15</v>
      </c>
      <c r="F136" s="21" t="s">
        <v>150</v>
      </c>
      <c r="G136" s="22" t="s">
        <v>170</v>
      </c>
      <c r="H136" s="142"/>
      <c r="I136" s="142">
        <v>158</v>
      </c>
      <c r="J136" s="142"/>
      <c r="K136" s="80"/>
      <c r="L136" s="80">
        <v>15</v>
      </c>
      <c r="M136" s="80"/>
      <c r="N136" s="80"/>
      <c r="O136" s="80">
        <v>298.52755999999999</v>
      </c>
      <c r="P136" s="80"/>
    </row>
    <row r="137" spans="1:16" s="24" customFormat="1" ht="105" hidden="1" customHeight="1" outlineLevel="1" x14ac:dyDescent="0.3">
      <c r="A137" s="19"/>
      <c r="B137" s="268"/>
      <c r="C137" s="268"/>
      <c r="D137" s="243"/>
      <c r="E137" s="20" t="s">
        <v>15</v>
      </c>
      <c r="F137" s="21" t="s">
        <v>150</v>
      </c>
      <c r="G137" s="22" t="s">
        <v>171</v>
      </c>
      <c r="H137" s="142"/>
      <c r="I137" s="142">
        <v>222.5</v>
      </c>
      <c r="J137" s="142"/>
      <c r="K137" s="80"/>
      <c r="L137" s="80">
        <v>15</v>
      </c>
      <c r="M137" s="80"/>
      <c r="N137" s="80"/>
      <c r="O137" s="80">
        <v>244.75162</v>
      </c>
      <c r="P137" s="80"/>
    </row>
    <row r="138" spans="1:16" s="24" customFormat="1" ht="90" hidden="1" customHeight="1" outlineLevel="1" x14ac:dyDescent="0.3">
      <c r="A138" s="19"/>
      <c r="B138" s="268"/>
      <c r="C138" s="268"/>
      <c r="D138" s="243"/>
      <c r="E138" s="20" t="s">
        <v>15</v>
      </c>
      <c r="F138" s="21" t="s">
        <v>150</v>
      </c>
      <c r="G138" s="22" t="s">
        <v>172</v>
      </c>
      <c r="H138" s="142"/>
      <c r="I138" s="142">
        <v>183</v>
      </c>
      <c r="J138" s="142"/>
      <c r="K138" s="80"/>
      <c r="L138" s="80">
        <v>6</v>
      </c>
      <c r="M138" s="80"/>
      <c r="N138" s="80"/>
      <c r="O138" s="80">
        <v>284.67021</v>
      </c>
      <c r="P138" s="80"/>
    </row>
    <row r="139" spans="1:16" s="24" customFormat="1" ht="90" hidden="1" customHeight="1" outlineLevel="1" x14ac:dyDescent="0.3">
      <c r="A139" s="19"/>
      <c r="B139" s="268"/>
      <c r="C139" s="268"/>
      <c r="D139" s="243"/>
      <c r="E139" s="20" t="s">
        <v>15</v>
      </c>
      <c r="F139" s="21" t="s">
        <v>150</v>
      </c>
      <c r="G139" s="22" t="s">
        <v>173</v>
      </c>
      <c r="H139" s="142"/>
      <c r="I139" s="142">
        <v>45</v>
      </c>
      <c r="J139" s="142"/>
      <c r="K139" s="80"/>
      <c r="L139" s="80">
        <v>15</v>
      </c>
      <c r="M139" s="80"/>
      <c r="N139" s="80"/>
      <c r="O139" s="80">
        <v>130.34935000000002</v>
      </c>
      <c r="P139" s="80"/>
    </row>
    <row r="140" spans="1:16" s="24" customFormat="1" ht="195" hidden="1" customHeight="1" outlineLevel="1" x14ac:dyDescent="0.3">
      <c r="A140" s="19"/>
      <c r="B140" s="268"/>
      <c r="C140" s="268"/>
      <c r="D140" s="243"/>
      <c r="E140" s="20" t="s">
        <v>15</v>
      </c>
      <c r="F140" s="21" t="s">
        <v>150</v>
      </c>
      <c r="G140" s="22" t="s">
        <v>174</v>
      </c>
      <c r="H140" s="142"/>
      <c r="I140" s="142">
        <v>171</v>
      </c>
      <c r="J140" s="142"/>
      <c r="K140" s="80"/>
      <c r="L140" s="80">
        <v>150</v>
      </c>
      <c r="M140" s="80"/>
      <c r="N140" s="80"/>
      <c r="O140" s="80">
        <v>187.78134</v>
      </c>
      <c r="P140" s="80"/>
    </row>
    <row r="141" spans="1:16" s="24" customFormat="1" ht="195" hidden="1" customHeight="1" outlineLevel="1" x14ac:dyDescent="0.3">
      <c r="A141" s="19"/>
      <c r="B141" s="268"/>
      <c r="C141" s="268"/>
      <c r="D141" s="243"/>
      <c r="E141" s="20" t="s">
        <v>15</v>
      </c>
      <c r="F141" s="21" t="s">
        <v>150</v>
      </c>
      <c r="G141" s="22" t="s">
        <v>174</v>
      </c>
      <c r="H141" s="142"/>
      <c r="I141" s="142">
        <v>171</v>
      </c>
      <c r="J141" s="142"/>
      <c r="K141" s="80"/>
      <c r="L141" s="80">
        <v>150</v>
      </c>
      <c r="M141" s="80"/>
      <c r="N141" s="80"/>
      <c r="O141" s="80">
        <v>187.78134</v>
      </c>
      <c r="P141" s="80"/>
    </row>
    <row r="142" spans="1:16" s="24" customFormat="1" ht="195" hidden="1" customHeight="1" outlineLevel="1" x14ac:dyDescent="0.3">
      <c r="A142" s="19"/>
      <c r="B142" s="268"/>
      <c r="C142" s="268"/>
      <c r="D142" s="243"/>
      <c r="E142" s="20" t="s">
        <v>15</v>
      </c>
      <c r="F142" s="21" t="s">
        <v>150</v>
      </c>
      <c r="G142" s="22" t="s">
        <v>175</v>
      </c>
      <c r="H142" s="142"/>
      <c r="I142" s="142">
        <v>219</v>
      </c>
      <c r="J142" s="142"/>
      <c r="K142" s="80"/>
      <c r="L142" s="80">
        <v>150</v>
      </c>
      <c r="M142" s="80"/>
      <c r="N142" s="80"/>
      <c r="O142" s="80">
        <v>374.13285000000002</v>
      </c>
      <c r="P142" s="80"/>
    </row>
    <row r="143" spans="1:16" s="24" customFormat="1" ht="90" hidden="1" customHeight="1" outlineLevel="1" x14ac:dyDescent="0.3">
      <c r="A143" s="19"/>
      <c r="B143" s="268"/>
      <c r="C143" s="268"/>
      <c r="D143" s="243"/>
      <c r="E143" s="20" t="s">
        <v>15</v>
      </c>
      <c r="F143" s="21" t="s">
        <v>150</v>
      </c>
      <c r="G143" s="22" t="s">
        <v>167</v>
      </c>
      <c r="H143" s="142"/>
      <c r="I143" s="142">
        <v>304</v>
      </c>
      <c r="J143" s="142"/>
      <c r="K143" s="80"/>
      <c r="L143" s="80">
        <v>100</v>
      </c>
      <c r="M143" s="80"/>
      <c r="N143" s="80"/>
      <c r="O143" s="80">
        <v>364.45032999999995</v>
      </c>
      <c r="P143" s="80"/>
    </row>
    <row r="144" spans="1:16" s="24" customFormat="1" ht="105" hidden="1" customHeight="1" outlineLevel="1" x14ac:dyDescent="0.3">
      <c r="A144" s="19"/>
      <c r="B144" s="268"/>
      <c r="C144" s="268"/>
      <c r="D144" s="243"/>
      <c r="E144" s="20" t="s">
        <v>15</v>
      </c>
      <c r="F144" s="21" t="s">
        <v>150</v>
      </c>
      <c r="G144" s="22" t="s">
        <v>176</v>
      </c>
      <c r="H144" s="142"/>
      <c r="I144" s="142">
        <v>303</v>
      </c>
      <c r="J144" s="142"/>
      <c r="K144" s="80"/>
      <c r="L144" s="80">
        <v>100</v>
      </c>
      <c r="M144" s="80"/>
      <c r="N144" s="80"/>
      <c r="O144" s="80">
        <v>346.03390999999999</v>
      </c>
      <c r="P144" s="80"/>
    </row>
    <row r="145" spans="1:16" s="24" customFormat="1" ht="90" hidden="1" customHeight="1" outlineLevel="1" x14ac:dyDescent="0.3">
      <c r="A145" s="19"/>
      <c r="B145" s="268"/>
      <c r="C145" s="268"/>
      <c r="D145" s="243"/>
      <c r="E145" s="20" t="s">
        <v>15</v>
      </c>
      <c r="F145" s="21" t="s">
        <v>150</v>
      </c>
      <c r="G145" s="22" t="s">
        <v>177</v>
      </c>
      <c r="H145" s="142"/>
      <c r="I145" s="142">
        <v>250</v>
      </c>
      <c r="J145" s="142"/>
      <c r="K145" s="80"/>
      <c r="L145" s="80">
        <v>80</v>
      </c>
      <c r="M145" s="80"/>
      <c r="N145" s="80"/>
      <c r="O145" s="80">
        <v>323.60665999999998</v>
      </c>
      <c r="P145" s="80"/>
    </row>
    <row r="146" spans="1:16" s="24" customFormat="1" ht="90" hidden="1" customHeight="1" outlineLevel="1" x14ac:dyDescent="0.3">
      <c r="A146" s="19"/>
      <c r="B146" s="268"/>
      <c r="C146" s="268"/>
      <c r="D146" s="243"/>
      <c r="E146" s="20" t="s">
        <v>15</v>
      </c>
      <c r="F146" s="21" t="s">
        <v>150</v>
      </c>
      <c r="G146" s="22" t="s">
        <v>178</v>
      </c>
      <c r="H146" s="142"/>
      <c r="I146" s="142">
        <v>304</v>
      </c>
      <c r="J146" s="142"/>
      <c r="K146" s="80"/>
      <c r="L146" s="80">
        <v>105</v>
      </c>
      <c r="M146" s="80"/>
      <c r="N146" s="80"/>
      <c r="O146" s="80">
        <v>307.77120000000002</v>
      </c>
      <c r="P146" s="80"/>
    </row>
    <row r="147" spans="1:16" s="24" customFormat="1" ht="90" hidden="1" customHeight="1" outlineLevel="1" x14ac:dyDescent="0.3">
      <c r="A147" s="19"/>
      <c r="B147" s="268"/>
      <c r="C147" s="268"/>
      <c r="D147" s="243"/>
      <c r="E147" s="20" t="s">
        <v>15</v>
      </c>
      <c r="F147" s="21" t="s">
        <v>150</v>
      </c>
      <c r="G147" s="22" t="s">
        <v>179</v>
      </c>
      <c r="H147" s="142"/>
      <c r="I147" s="142">
        <v>184</v>
      </c>
      <c r="J147" s="142"/>
      <c r="K147" s="80"/>
      <c r="L147" s="80">
        <v>149</v>
      </c>
      <c r="M147" s="80"/>
      <c r="N147" s="80"/>
      <c r="O147" s="80">
        <v>223.53540000000001</v>
      </c>
      <c r="P147" s="80"/>
    </row>
    <row r="148" spans="1:16" s="24" customFormat="1" ht="105" hidden="1" customHeight="1" outlineLevel="1" x14ac:dyDescent="0.3">
      <c r="A148" s="19"/>
      <c r="B148" s="268"/>
      <c r="C148" s="268"/>
      <c r="D148" s="243"/>
      <c r="E148" s="20" t="s">
        <v>15</v>
      </c>
      <c r="F148" s="21" t="s">
        <v>150</v>
      </c>
      <c r="G148" s="22" t="s">
        <v>180</v>
      </c>
      <c r="H148" s="142"/>
      <c r="I148" s="142">
        <v>137</v>
      </c>
      <c r="J148" s="142"/>
      <c r="K148" s="80"/>
      <c r="L148" s="80">
        <v>150</v>
      </c>
      <c r="M148" s="80"/>
      <c r="N148" s="80"/>
      <c r="O148" s="80">
        <v>137.20047</v>
      </c>
      <c r="P148" s="80"/>
    </row>
    <row r="149" spans="1:16" s="24" customFormat="1" ht="120" hidden="1" customHeight="1" outlineLevel="1" x14ac:dyDescent="0.3">
      <c r="A149" s="19"/>
      <c r="B149" s="268"/>
      <c r="C149" s="268"/>
      <c r="D149" s="243"/>
      <c r="E149" s="20" t="s">
        <v>15</v>
      </c>
      <c r="F149" s="21" t="s">
        <v>150</v>
      </c>
      <c r="G149" s="22" t="s">
        <v>181</v>
      </c>
      <c r="H149" s="142"/>
      <c r="I149" s="142">
        <v>169</v>
      </c>
      <c r="J149" s="142"/>
      <c r="K149" s="80"/>
      <c r="L149" s="80">
        <v>90</v>
      </c>
      <c r="M149" s="80"/>
      <c r="N149" s="80"/>
      <c r="O149" s="80">
        <v>218.91889</v>
      </c>
      <c r="P149" s="80"/>
    </row>
    <row r="150" spans="1:16" s="24" customFormat="1" ht="105" hidden="1" customHeight="1" outlineLevel="1" x14ac:dyDescent="0.3">
      <c r="A150" s="19"/>
      <c r="B150" s="268"/>
      <c r="C150" s="268"/>
      <c r="D150" s="243"/>
      <c r="E150" s="20" t="s">
        <v>15</v>
      </c>
      <c r="F150" s="21" t="s">
        <v>150</v>
      </c>
      <c r="G150" s="22" t="s">
        <v>182</v>
      </c>
      <c r="H150" s="142"/>
      <c r="I150" s="142">
        <v>157</v>
      </c>
      <c r="J150" s="142"/>
      <c r="K150" s="80"/>
      <c r="L150" s="80">
        <v>16</v>
      </c>
      <c r="M150" s="80"/>
      <c r="N150" s="80"/>
      <c r="O150" s="80">
        <v>253.21001000000001</v>
      </c>
      <c r="P150" s="80"/>
    </row>
    <row r="151" spans="1:16" s="24" customFormat="1" ht="105" hidden="1" customHeight="1" outlineLevel="1" x14ac:dyDescent="0.3">
      <c r="A151" s="19"/>
      <c r="B151" s="268"/>
      <c r="C151" s="268"/>
      <c r="D151" s="243"/>
      <c r="E151" s="20" t="s">
        <v>15</v>
      </c>
      <c r="F151" s="21" t="s">
        <v>150</v>
      </c>
      <c r="G151" s="22" t="s">
        <v>183</v>
      </c>
      <c r="H151" s="142"/>
      <c r="I151" s="142">
        <v>142</v>
      </c>
      <c r="J151" s="142"/>
      <c r="K151" s="80"/>
      <c r="L151" s="80">
        <v>65</v>
      </c>
      <c r="M151" s="80"/>
      <c r="N151" s="80"/>
      <c r="O151" s="80">
        <v>168.48685999999998</v>
      </c>
      <c r="P151" s="80"/>
    </row>
    <row r="152" spans="1:16" s="24" customFormat="1" ht="105" hidden="1" customHeight="1" outlineLevel="1" x14ac:dyDescent="0.3">
      <c r="A152" s="19"/>
      <c r="B152" s="268"/>
      <c r="C152" s="268"/>
      <c r="D152" s="243"/>
      <c r="E152" s="20" t="s">
        <v>15</v>
      </c>
      <c r="F152" s="21" t="s">
        <v>150</v>
      </c>
      <c r="G152" s="22" t="s">
        <v>184</v>
      </c>
      <c r="H152" s="142"/>
      <c r="I152" s="142">
        <v>33</v>
      </c>
      <c r="J152" s="142"/>
      <c r="K152" s="80"/>
      <c r="L152" s="80">
        <v>150</v>
      </c>
      <c r="M152" s="80"/>
      <c r="N152" s="80"/>
      <c r="O152" s="80">
        <v>130.21484000000001</v>
      </c>
      <c r="P152" s="80"/>
    </row>
    <row r="153" spans="1:16" s="24" customFormat="1" ht="105" hidden="1" customHeight="1" outlineLevel="1" x14ac:dyDescent="0.3">
      <c r="A153" s="19"/>
      <c r="B153" s="268"/>
      <c r="C153" s="268"/>
      <c r="D153" s="243"/>
      <c r="E153" s="20" t="s">
        <v>15</v>
      </c>
      <c r="F153" s="21" t="s">
        <v>150</v>
      </c>
      <c r="G153" s="22" t="s">
        <v>192</v>
      </c>
      <c r="H153" s="142"/>
      <c r="I153" s="142">
        <v>175</v>
      </c>
      <c r="J153" s="142"/>
      <c r="K153" s="80"/>
      <c r="L153" s="80">
        <v>80</v>
      </c>
      <c r="M153" s="80"/>
      <c r="N153" s="80"/>
      <c r="O153" s="80">
        <v>177.37551999999999</v>
      </c>
      <c r="P153" s="80"/>
    </row>
    <row r="154" spans="1:16" s="24" customFormat="1" ht="90" hidden="1" customHeight="1" outlineLevel="1" x14ac:dyDescent="0.3">
      <c r="A154" s="19"/>
      <c r="B154" s="268"/>
      <c r="C154" s="268"/>
      <c r="D154" s="243"/>
      <c r="E154" s="20" t="s">
        <v>15</v>
      </c>
      <c r="F154" s="21" t="s">
        <v>150</v>
      </c>
      <c r="G154" s="22" t="s">
        <v>357</v>
      </c>
      <c r="H154" s="142"/>
      <c r="I154" s="142"/>
      <c r="J154" s="142">
        <v>49</v>
      </c>
      <c r="K154" s="80"/>
      <c r="L154" s="80"/>
      <c r="M154" s="80">
        <v>9</v>
      </c>
      <c r="N154" s="80"/>
      <c r="O154" s="80"/>
      <c r="P154" s="80">
        <v>219.41326999999998</v>
      </c>
    </row>
    <row r="155" spans="1:16" s="24" customFormat="1" ht="90" hidden="1" customHeight="1" outlineLevel="1" x14ac:dyDescent="0.3">
      <c r="A155" s="19"/>
      <c r="B155" s="268"/>
      <c r="C155" s="268"/>
      <c r="D155" s="243"/>
      <c r="E155" s="20" t="s">
        <v>15</v>
      </c>
      <c r="F155" s="21" t="s">
        <v>150</v>
      </c>
      <c r="G155" s="22" t="s">
        <v>358</v>
      </c>
      <c r="H155" s="142"/>
      <c r="I155" s="142"/>
      <c r="J155" s="142">
        <v>153</v>
      </c>
      <c r="K155" s="80"/>
      <c r="L155" s="80"/>
      <c r="M155" s="80">
        <v>15</v>
      </c>
      <c r="N155" s="80"/>
      <c r="O155" s="80"/>
      <c r="P155" s="80">
        <v>288.60521</v>
      </c>
    </row>
    <row r="156" spans="1:16" s="24" customFormat="1" ht="90" hidden="1" customHeight="1" outlineLevel="1" x14ac:dyDescent="0.3">
      <c r="A156" s="19"/>
      <c r="B156" s="268"/>
      <c r="C156" s="268"/>
      <c r="D156" s="243"/>
      <c r="E156" s="20" t="s">
        <v>15</v>
      </c>
      <c r="F156" s="21" t="s">
        <v>150</v>
      </c>
      <c r="G156" s="22" t="s">
        <v>359</v>
      </c>
      <c r="H156" s="142"/>
      <c r="I156" s="142"/>
      <c r="J156" s="142">
        <v>444</v>
      </c>
      <c r="K156" s="80"/>
      <c r="L156" s="80"/>
      <c r="M156" s="80">
        <v>10</v>
      </c>
      <c r="N156" s="80"/>
      <c r="O156" s="80"/>
      <c r="P156" s="80">
        <v>740.05510000000004</v>
      </c>
    </row>
    <row r="157" spans="1:16" s="24" customFormat="1" ht="90" hidden="1" customHeight="1" outlineLevel="1" x14ac:dyDescent="0.3">
      <c r="A157" s="19"/>
      <c r="B157" s="268"/>
      <c r="C157" s="268"/>
      <c r="D157" s="243"/>
      <c r="E157" s="20" t="s">
        <v>15</v>
      </c>
      <c r="F157" s="21" t="s">
        <v>150</v>
      </c>
      <c r="G157" s="22" t="s">
        <v>360</v>
      </c>
      <c r="H157" s="142"/>
      <c r="I157" s="142"/>
      <c r="J157" s="142">
        <v>278</v>
      </c>
      <c r="K157" s="80"/>
      <c r="L157" s="80"/>
      <c r="M157" s="80">
        <v>15</v>
      </c>
      <c r="N157" s="80"/>
      <c r="O157" s="80"/>
      <c r="P157" s="80">
        <v>517.27</v>
      </c>
    </row>
    <row r="158" spans="1:16" s="24" customFormat="1" ht="90" hidden="1" customHeight="1" outlineLevel="1" x14ac:dyDescent="0.3">
      <c r="A158" s="19"/>
      <c r="B158" s="268"/>
      <c r="C158" s="268"/>
      <c r="D158" s="243"/>
      <c r="E158" s="20" t="s">
        <v>15</v>
      </c>
      <c r="F158" s="21" t="s">
        <v>150</v>
      </c>
      <c r="G158" s="22" t="s">
        <v>361</v>
      </c>
      <c r="H158" s="142"/>
      <c r="I158" s="142"/>
      <c r="J158" s="142">
        <v>274</v>
      </c>
      <c r="K158" s="80"/>
      <c r="L158" s="80"/>
      <c r="M158" s="80">
        <v>15</v>
      </c>
      <c r="N158" s="80"/>
      <c r="O158" s="80"/>
      <c r="P158" s="80">
        <v>350.69414</v>
      </c>
    </row>
    <row r="159" spans="1:16" s="24" customFormat="1" ht="150" hidden="1" customHeight="1" outlineLevel="1" x14ac:dyDescent="0.3">
      <c r="A159" s="19"/>
      <c r="B159" s="268"/>
      <c r="C159" s="268"/>
      <c r="D159" s="243"/>
      <c r="E159" s="20" t="s">
        <v>15</v>
      </c>
      <c r="F159" s="21" t="s">
        <v>150</v>
      </c>
      <c r="G159" s="22" t="s">
        <v>362</v>
      </c>
      <c r="H159" s="142"/>
      <c r="I159" s="142"/>
      <c r="J159" s="142">
        <v>279</v>
      </c>
      <c r="K159" s="80"/>
      <c r="L159" s="80"/>
      <c r="M159" s="80">
        <v>15</v>
      </c>
      <c r="N159" s="80"/>
      <c r="O159" s="80"/>
      <c r="P159" s="80">
        <v>585.05451000000005</v>
      </c>
    </row>
    <row r="160" spans="1:16" s="24" customFormat="1" ht="150" hidden="1" customHeight="1" outlineLevel="1" x14ac:dyDescent="0.3">
      <c r="A160" s="19"/>
      <c r="B160" s="268"/>
      <c r="C160" s="268"/>
      <c r="D160" s="243"/>
      <c r="E160" s="20" t="s">
        <v>15</v>
      </c>
      <c r="F160" s="21" t="s">
        <v>150</v>
      </c>
      <c r="G160" s="22" t="s">
        <v>363</v>
      </c>
      <c r="H160" s="142"/>
      <c r="I160" s="142"/>
      <c r="J160" s="142">
        <v>394</v>
      </c>
      <c r="K160" s="80"/>
      <c r="L160" s="80"/>
      <c r="M160" s="80">
        <v>15</v>
      </c>
      <c r="N160" s="80"/>
      <c r="O160" s="80"/>
      <c r="P160" s="80">
        <v>787.41432999999995</v>
      </c>
    </row>
    <row r="161" spans="1:16" s="24" customFormat="1" ht="105" hidden="1" customHeight="1" outlineLevel="1" x14ac:dyDescent="0.3">
      <c r="A161" s="19"/>
      <c r="B161" s="268"/>
      <c r="C161" s="268"/>
      <c r="D161" s="243"/>
      <c r="E161" s="20" t="s">
        <v>15</v>
      </c>
      <c r="F161" s="21" t="s">
        <v>150</v>
      </c>
      <c r="G161" s="22" t="s">
        <v>364</v>
      </c>
      <c r="H161" s="142"/>
      <c r="I161" s="142"/>
      <c r="J161" s="142">
        <v>206</v>
      </c>
      <c r="K161" s="80"/>
      <c r="L161" s="80"/>
      <c r="M161" s="80">
        <v>110</v>
      </c>
      <c r="N161" s="80"/>
      <c r="O161" s="80"/>
      <c r="P161" s="80">
        <v>276.52769999999998</v>
      </c>
    </row>
    <row r="162" spans="1:16" s="24" customFormat="1" ht="90" hidden="1" customHeight="1" outlineLevel="1" x14ac:dyDescent="0.3">
      <c r="A162" s="19"/>
      <c r="B162" s="268"/>
      <c r="C162" s="268"/>
      <c r="D162" s="243"/>
      <c r="E162" s="20" t="s">
        <v>15</v>
      </c>
      <c r="F162" s="21" t="s">
        <v>150</v>
      </c>
      <c r="G162" s="22" t="s">
        <v>365</v>
      </c>
      <c r="H162" s="142"/>
      <c r="I162" s="142"/>
      <c r="J162" s="142">
        <v>127</v>
      </c>
      <c r="K162" s="80"/>
      <c r="L162" s="80"/>
      <c r="M162" s="80">
        <v>100</v>
      </c>
      <c r="N162" s="80"/>
      <c r="O162" s="80"/>
      <c r="P162" s="80">
        <v>217.82982999999999</v>
      </c>
    </row>
    <row r="163" spans="1:16" s="24" customFormat="1" ht="105" hidden="1" customHeight="1" outlineLevel="1" x14ac:dyDescent="0.3">
      <c r="A163" s="19"/>
      <c r="B163" s="268"/>
      <c r="C163" s="268"/>
      <c r="D163" s="243"/>
      <c r="E163" s="20" t="s">
        <v>15</v>
      </c>
      <c r="F163" s="21" t="s">
        <v>150</v>
      </c>
      <c r="G163" s="22" t="s">
        <v>366</v>
      </c>
      <c r="H163" s="142"/>
      <c r="I163" s="142"/>
      <c r="J163" s="142">
        <v>199</v>
      </c>
      <c r="K163" s="80"/>
      <c r="L163" s="80"/>
      <c r="M163" s="80">
        <v>50</v>
      </c>
      <c r="N163" s="80"/>
      <c r="O163" s="80"/>
      <c r="P163" s="80">
        <v>532.25998000000004</v>
      </c>
    </row>
    <row r="164" spans="1:16" s="24" customFormat="1" ht="90" hidden="1" customHeight="1" outlineLevel="1" x14ac:dyDescent="0.3">
      <c r="A164" s="19"/>
      <c r="B164" s="268"/>
      <c r="C164" s="268"/>
      <c r="D164" s="243"/>
      <c r="E164" s="20" t="s">
        <v>15</v>
      </c>
      <c r="F164" s="21" t="s">
        <v>150</v>
      </c>
      <c r="G164" s="22" t="s">
        <v>367</v>
      </c>
      <c r="H164" s="142"/>
      <c r="I164" s="142"/>
      <c r="J164" s="142">
        <v>117.7</v>
      </c>
      <c r="K164" s="80"/>
      <c r="L164" s="80"/>
      <c r="M164" s="80">
        <v>150</v>
      </c>
      <c r="N164" s="80"/>
      <c r="O164" s="80"/>
      <c r="P164" s="80">
        <v>224.05499</v>
      </c>
    </row>
    <row r="165" spans="1:16" s="24" customFormat="1" ht="90" hidden="1" customHeight="1" outlineLevel="1" x14ac:dyDescent="0.3">
      <c r="A165" s="19"/>
      <c r="B165" s="268"/>
      <c r="C165" s="268"/>
      <c r="D165" s="243"/>
      <c r="E165" s="20" t="s">
        <v>15</v>
      </c>
      <c r="F165" s="21" t="s">
        <v>150</v>
      </c>
      <c r="G165" s="22" t="s">
        <v>368</v>
      </c>
      <c r="H165" s="142"/>
      <c r="I165" s="142"/>
      <c r="J165" s="142">
        <v>635</v>
      </c>
      <c r="K165" s="80"/>
      <c r="L165" s="80"/>
      <c r="M165" s="80">
        <v>15</v>
      </c>
      <c r="N165" s="80"/>
      <c r="O165" s="80"/>
      <c r="P165" s="80">
        <v>1123.28685</v>
      </c>
    </row>
    <row r="166" spans="1:16" s="24" customFormat="1" ht="90" hidden="1" customHeight="1" outlineLevel="1" x14ac:dyDescent="0.3">
      <c r="A166" s="19"/>
      <c r="B166" s="268"/>
      <c r="C166" s="268"/>
      <c r="D166" s="243"/>
      <c r="E166" s="20" t="s">
        <v>15</v>
      </c>
      <c r="F166" s="21" t="s">
        <v>150</v>
      </c>
      <c r="G166" s="22" t="s">
        <v>369</v>
      </c>
      <c r="H166" s="142"/>
      <c r="I166" s="142"/>
      <c r="J166" s="142">
        <v>70</v>
      </c>
      <c r="K166" s="80"/>
      <c r="L166" s="80"/>
      <c r="M166" s="80">
        <v>90</v>
      </c>
      <c r="N166" s="80"/>
      <c r="O166" s="80"/>
      <c r="P166" s="80">
        <v>173.15723</v>
      </c>
    </row>
    <row r="167" spans="1:16" s="24" customFormat="1" ht="90" hidden="1" customHeight="1" outlineLevel="1" x14ac:dyDescent="0.3">
      <c r="A167" s="19"/>
      <c r="B167" s="268"/>
      <c r="C167" s="268"/>
      <c r="D167" s="243"/>
      <c r="E167" s="20" t="s">
        <v>15</v>
      </c>
      <c r="F167" s="21" t="s">
        <v>150</v>
      </c>
      <c r="G167" s="22" t="s">
        <v>370</v>
      </c>
      <c r="H167" s="142"/>
      <c r="I167" s="142"/>
      <c r="J167" s="142">
        <v>225</v>
      </c>
      <c r="K167" s="80"/>
      <c r="L167" s="80"/>
      <c r="M167" s="80">
        <v>54</v>
      </c>
      <c r="N167" s="80"/>
      <c r="O167" s="80"/>
      <c r="P167" s="80">
        <v>247.32900000000001</v>
      </c>
    </row>
    <row r="168" spans="1:16" s="24" customFormat="1" ht="120" hidden="1" customHeight="1" outlineLevel="1" x14ac:dyDescent="0.3">
      <c r="A168" s="19"/>
      <c r="B168" s="268"/>
      <c r="C168" s="268"/>
      <c r="D168" s="243"/>
      <c r="E168" s="20" t="s">
        <v>15</v>
      </c>
      <c r="F168" s="21" t="s">
        <v>150</v>
      </c>
      <c r="G168" s="22" t="s">
        <v>371</v>
      </c>
      <c r="H168" s="142"/>
      <c r="I168" s="142"/>
      <c r="J168" s="142">
        <v>269</v>
      </c>
      <c r="K168" s="80"/>
      <c r="L168" s="80"/>
      <c r="M168" s="80">
        <v>95</v>
      </c>
      <c r="N168" s="80"/>
      <c r="O168" s="80"/>
      <c r="P168" s="80">
        <v>276.93119999999999</v>
      </c>
    </row>
    <row r="169" spans="1:16" s="24" customFormat="1" ht="90" hidden="1" customHeight="1" outlineLevel="1" x14ac:dyDescent="0.3">
      <c r="A169" s="19"/>
      <c r="B169" s="268"/>
      <c r="C169" s="268"/>
      <c r="D169" s="243"/>
      <c r="E169" s="20" t="s">
        <v>15</v>
      </c>
      <c r="F169" s="21" t="s">
        <v>150</v>
      </c>
      <c r="G169" s="22" t="s">
        <v>372</v>
      </c>
      <c r="H169" s="142"/>
      <c r="I169" s="142"/>
      <c r="J169" s="142">
        <v>155</v>
      </c>
      <c r="K169" s="80"/>
      <c r="L169" s="80"/>
      <c r="M169" s="80">
        <v>85</v>
      </c>
      <c r="N169" s="80"/>
      <c r="O169" s="80"/>
      <c r="P169" s="80">
        <v>162.39021</v>
      </c>
    </row>
    <row r="170" spans="1:16" s="24" customFormat="1" ht="105" hidden="1" customHeight="1" outlineLevel="1" x14ac:dyDescent="0.3">
      <c r="A170" s="19"/>
      <c r="B170" s="268"/>
      <c r="C170" s="268"/>
      <c r="D170" s="243"/>
      <c r="E170" s="20" t="s">
        <v>15</v>
      </c>
      <c r="F170" s="21" t="s">
        <v>150</v>
      </c>
      <c r="G170" s="22" t="s">
        <v>373</v>
      </c>
      <c r="H170" s="142"/>
      <c r="I170" s="142"/>
      <c r="J170" s="142">
        <v>297</v>
      </c>
      <c r="K170" s="80"/>
      <c r="L170" s="80"/>
      <c r="M170" s="80">
        <v>150</v>
      </c>
      <c r="N170" s="80"/>
      <c r="O170" s="80"/>
      <c r="P170" s="80">
        <v>287.43804</v>
      </c>
    </row>
    <row r="171" spans="1:16" s="24" customFormat="1" ht="90" hidden="1" customHeight="1" outlineLevel="1" x14ac:dyDescent="0.3">
      <c r="A171" s="19"/>
      <c r="B171" s="268"/>
      <c r="C171" s="268"/>
      <c r="D171" s="243"/>
      <c r="E171" s="20" t="s">
        <v>15</v>
      </c>
      <c r="F171" s="21" t="s">
        <v>150</v>
      </c>
      <c r="G171" s="22" t="s">
        <v>374</v>
      </c>
      <c r="H171" s="142"/>
      <c r="I171" s="142"/>
      <c r="J171" s="142">
        <v>159</v>
      </c>
      <c r="K171" s="80"/>
      <c r="L171" s="80"/>
      <c r="M171" s="80">
        <v>80</v>
      </c>
      <c r="N171" s="80"/>
      <c r="O171" s="80"/>
      <c r="P171" s="80">
        <v>191.17616000000001</v>
      </c>
    </row>
    <row r="172" spans="1:16" s="24" customFormat="1" ht="120" hidden="1" customHeight="1" outlineLevel="1" x14ac:dyDescent="0.3">
      <c r="A172" s="19"/>
      <c r="B172" s="268"/>
      <c r="C172" s="268"/>
      <c r="D172" s="243"/>
      <c r="E172" s="20" t="s">
        <v>15</v>
      </c>
      <c r="F172" s="21" t="s">
        <v>150</v>
      </c>
      <c r="G172" s="22" t="s">
        <v>375</v>
      </c>
      <c r="H172" s="142"/>
      <c r="I172" s="142"/>
      <c r="J172" s="142">
        <v>72</v>
      </c>
      <c r="K172" s="80"/>
      <c r="L172" s="80"/>
      <c r="M172" s="80">
        <v>150</v>
      </c>
      <c r="N172" s="80"/>
      <c r="O172" s="80"/>
      <c r="P172" s="80">
        <v>108.95461</v>
      </c>
    </row>
    <row r="173" spans="1:16" s="24" customFormat="1" ht="105" hidden="1" customHeight="1" outlineLevel="1" x14ac:dyDescent="0.3">
      <c r="A173" s="19"/>
      <c r="B173" s="268"/>
      <c r="C173" s="268"/>
      <c r="D173" s="243"/>
      <c r="E173" s="20" t="s">
        <v>15</v>
      </c>
      <c r="F173" s="21" t="s">
        <v>150</v>
      </c>
      <c r="G173" s="22" t="s">
        <v>376</v>
      </c>
      <c r="H173" s="142"/>
      <c r="I173" s="142"/>
      <c r="J173" s="142">
        <v>1054</v>
      </c>
      <c r="K173" s="80"/>
      <c r="L173" s="80"/>
      <c r="M173" s="80">
        <v>80</v>
      </c>
      <c r="N173" s="80"/>
      <c r="O173" s="80"/>
      <c r="P173" s="80">
        <v>963.31876999999997</v>
      </c>
    </row>
    <row r="174" spans="1:16" s="24" customFormat="1" ht="90" hidden="1" customHeight="1" outlineLevel="1" x14ac:dyDescent="0.3">
      <c r="A174" s="19"/>
      <c r="B174" s="268"/>
      <c r="C174" s="268"/>
      <c r="D174" s="243"/>
      <c r="E174" s="20" t="s">
        <v>15</v>
      </c>
      <c r="F174" s="21" t="s">
        <v>150</v>
      </c>
      <c r="G174" s="22" t="s">
        <v>377</v>
      </c>
      <c r="H174" s="142"/>
      <c r="I174" s="142"/>
      <c r="J174" s="142">
        <v>383</v>
      </c>
      <c r="K174" s="80"/>
      <c r="L174" s="80"/>
      <c r="M174" s="80">
        <v>85</v>
      </c>
      <c r="N174" s="80"/>
      <c r="O174" s="80"/>
      <c r="P174" s="80">
        <v>419.01306</v>
      </c>
    </row>
    <row r="175" spans="1:16" s="24" customFormat="1" ht="105" hidden="1" customHeight="1" outlineLevel="1" x14ac:dyDescent="0.3">
      <c r="A175" s="19"/>
      <c r="B175" s="268"/>
      <c r="C175" s="268"/>
      <c r="D175" s="243"/>
      <c r="E175" s="20" t="s">
        <v>15</v>
      </c>
      <c r="F175" s="21" t="s">
        <v>150</v>
      </c>
      <c r="G175" s="22" t="s">
        <v>378</v>
      </c>
      <c r="H175" s="142"/>
      <c r="I175" s="142"/>
      <c r="J175" s="142">
        <v>168</v>
      </c>
      <c r="K175" s="80"/>
      <c r="L175" s="80"/>
      <c r="M175" s="80">
        <v>80</v>
      </c>
      <c r="N175" s="80"/>
      <c r="O175" s="80"/>
      <c r="P175" s="80">
        <v>400.08381000000003</v>
      </c>
    </row>
    <row r="176" spans="1:16" s="24" customFormat="1" ht="105" hidden="1" customHeight="1" outlineLevel="1" x14ac:dyDescent="0.3">
      <c r="A176" s="19"/>
      <c r="B176" s="268"/>
      <c r="C176" s="268"/>
      <c r="D176" s="243"/>
      <c r="E176" s="20" t="s">
        <v>15</v>
      </c>
      <c r="F176" s="21" t="s">
        <v>150</v>
      </c>
      <c r="G176" s="22" t="s">
        <v>379</v>
      </c>
      <c r="H176" s="142"/>
      <c r="I176" s="142"/>
      <c r="J176" s="142">
        <v>90</v>
      </c>
      <c r="K176" s="80"/>
      <c r="L176" s="80"/>
      <c r="M176" s="80">
        <v>75</v>
      </c>
      <c r="N176" s="80"/>
      <c r="O176" s="80"/>
      <c r="P176" s="80">
        <v>119.81091000000001</v>
      </c>
    </row>
    <row r="177" spans="1:16" s="24" customFormat="1" ht="210" hidden="1" customHeight="1" outlineLevel="1" x14ac:dyDescent="0.3">
      <c r="A177" s="19"/>
      <c r="B177" s="268"/>
      <c r="C177" s="268"/>
      <c r="D177" s="243"/>
      <c r="E177" s="20" t="s">
        <v>15</v>
      </c>
      <c r="F177" s="21" t="s">
        <v>150</v>
      </c>
      <c r="G177" s="22" t="s">
        <v>384</v>
      </c>
      <c r="H177" s="142"/>
      <c r="I177" s="142"/>
      <c r="J177" s="142">
        <v>335</v>
      </c>
      <c r="K177" s="80"/>
      <c r="L177" s="80"/>
      <c r="M177" s="80">
        <v>15</v>
      </c>
      <c r="N177" s="80"/>
      <c r="O177" s="80"/>
      <c r="P177" s="80">
        <v>576.16594999999995</v>
      </c>
    </row>
    <row r="178" spans="1:16" s="24" customFormat="1" ht="120" hidden="1" customHeight="1" outlineLevel="1" x14ac:dyDescent="0.3">
      <c r="A178" s="19"/>
      <c r="B178" s="268"/>
      <c r="C178" s="268"/>
      <c r="D178" s="243"/>
      <c r="E178" s="20" t="s">
        <v>15</v>
      </c>
      <c r="F178" s="21" t="s">
        <v>150</v>
      </c>
      <c r="G178" s="22" t="s">
        <v>387</v>
      </c>
      <c r="H178" s="142"/>
      <c r="I178" s="142"/>
      <c r="J178" s="142">
        <v>247</v>
      </c>
      <c r="K178" s="80"/>
      <c r="L178" s="80"/>
      <c r="M178" s="80">
        <v>15</v>
      </c>
      <c r="N178" s="80"/>
      <c r="O178" s="80"/>
      <c r="P178" s="80">
        <v>259.13517999999999</v>
      </c>
    </row>
    <row r="179" spans="1:16" s="75" customFormat="1" ht="27.95" customHeight="1" collapsed="1" x14ac:dyDescent="0.25">
      <c r="A179" s="140" t="s">
        <v>471</v>
      </c>
      <c r="B179" s="268"/>
      <c r="C179" s="268"/>
      <c r="D179" s="243"/>
      <c r="E179" s="20" t="s">
        <v>16</v>
      </c>
      <c r="F179" s="21" t="s">
        <v>150</v>
      </c>
      <c r="G179" s="20"/>
      <c r="H179" s="143">
        <f>SUM(H180:H189)</f>
        <v>1024.5300000000002</v>
      </c>
      <c r="I179" s="79">
        <f>SUM(I180:I189)</f>
        <v>1469.4</v>
      </c>
      <c r="J179" s="79">
        <f>SUM(J180:J189)</f>
        <v>949</v>
      </c>
      <c r="K179" s="79">
        <f>SUM(K180:K189)</f>
        <v>225</v>
      </c>
      <c r="L179" s="79">
        <f>SUM(L180:L189)</f>
        <v>340</v>
      </c>
      <c r="M179" s="79">
        <f>SUM(M180:M189)</f>
        <v>330</v>
      </c>
      <c r="N179" s="144">
        <f>SUM(N180:N189)</f>
        <v>1550.9397999999999</v>
      </c>
      <c r="O179" s="144">
        <f>SUM(O180:O189)</f>
        <v>2073.9543199999998</v>
      </c>
      <c r="P179" s="326">
        <f>SUM(P180:P189)</f>
        <v>1782.5745899999999</v>
      </c>
    </row>
    <row r="180" spans="1:16" s="24" customFormat="1" ht="75" hidden="1" customHeight="1" outlineLevel="1" x14ac:dyDescent="0.3">
      <c r="A180" s="19"/>
      <c r="B180" s="268"/>
      <c r="C180" s="268"/>
      <c r="D180" s="243"/>
      <c r="E180" s="20" t="s">
        <v>16</v>
      </c>
      <c r="F180" s="21" t="s">
        <v>150</v>
      </c>
      <c r="G180" s="22" t="s">
        <v>185</v>
      </c>
      <c r="H180" s="142">
        <v>482.67</v>
      </c>
      <c r="I180" s="142"/>
      <c r="J180" s="142"/>
      <c r="K180" s="80">
        <v>15</v>
      </c>
      <c r="L180" s="80"/>
      <c r="M180" s="80"/>
      <c r="N180" s="80">
        <v>557.63484000000005</v>
      </c>
      <c r="O180" s="80"/>
      <c r="P180" s="80"/>
    </row>
    <row r="181" spans="1:16" s="24" customFormat="1" ht="120" hidden="1" customHeight="1" outlineLevel="1" x14ac:dyDescent="0.3">
      <c r="A181" s="19"/>
      <c r="B181" s="268"/>
      <c r="C181" s="268"/>
      <c r="D181" s="243"/>
      <c r="E181" s="20" t="s">
        <v>16</v>
      </c>
      <c r="F181" s="21" t="s">
        <v>150</v>
      </c>
      <c r="G181" s="22" t="s">
        <v>186</v>
      </c>
      <c r="H181" s="142">
        <v>390</v>
      </c>
      <c r="I181" s="142"/>
      <c r="J181" s="142"/>
      <c r="K181" s="80">
        <v>60</v>
      </c>
      <c r="L181" s="80"/>
      <c r="M181" s="80"/>
      <c r="N181" s="80">
        <v>819.17316000000005</v>
      </c>
      <c r="O181" s="80"/>
      <c r="P181" s="80"/>
    </row>
    <row r="182" spans="1:16" s="24" customFormat="1" ht="105" hidden="1" customHeight="1" outlineLevel="1" x14ac:dyDescent="0.3">
      <c r="A182" s="19"/>
      <c r="B182" s="268"/>
      <c r="C182" s="268"/>
      <c r="D182" s="243"/>
      <c r="E182" s="20" t="s">
        <v>16</v>
      </c>
      <c r="F182" s="21" t="s">
        <v>150</v>
      </c>
      <c r="G182" s="22" t="s">
        <v>187</v>
      </c>
      <c r="H182" s="142">
        <v>151.86000000000001</v>
      </c>
      <c r="I182" s="142"/>
      <c r="J182" s="142"/>
      <c r="K182" s="80">
        <v>150</v>
      </c>
      <c r="L182" s="80"/>
      <c r="M182" s="80"/>
      <c r="N182" s="80">
        <v>174.13179999999997</v>
      </c>
      <c r="O182" s="80"/>
      <c r="P182" s="80"/>
    </row>
    <row r="183" spans="1:16" s="24" customFormat="1" ht="90" hidden="1" customHeight="1" outlineLevel="1" x14ac:dyDescent="0.3">
      <c r="A183" s="19"/>
      <c r="B183" s="268"/>
      <c r="C183" s="268"/>
      <c r="D183" s="243"/>
      <c r="E183" s="20" t="s">
        <v>16</v>
      </c>
      <c r="F183" s="21" t="s">
        <v>150</v>
      </c>
      <c r="G183" s="22" t="s">
        <v>188</v>
      </c>
      <c r="H183" s="142"/>
      <c r="I183" s="142">
        <v>380</v>
      </c>
      <c r="J183" s="142"/>
      <c r="K183" s="80"/>
      <c r="L183" s="80">
        <v>100</v>
      </c>
      <c r="M183" s="80"/>
      <c r="N183" s="80"/>
      <c r="O183" s="80">
        <v>504.59881000000001</v>
      </c>
      <c r="P183" s="80"/>
    </row>
    <row r="184" spans="1:16" s="24" customFormat="1" ht="105" hidden="1" customHeight="1" outlineLevel="1" x14ac:dyDescent="0.3">
      <c r="A184" s="19"/>
      <c r="B184" s="268"/>
      <c r="C184" s="268"/>
      <c r="D184" s="243"/>
      <c r="E184" s="20" t="s">
        <v>16</v>
      </c>
      <c r="F184" s="21" t="s">
        <v>150</v>
      </c>
      <c r="G184" s="22" t="s">
        <v>189</v>
      </c>
      <c r="H184" s="142"/>
      <c r="I184" s="142">
        <v>342</v>
      </c>
      <c r="J184" s="142"/>
      <c r="K184" s="80"/>
      <c r="L184" s="80">
        <v>100</v>
      </c>
      <c r="M184" s="80"/>
      <c r="N184" s="80"/>
      <c r="O184" s="80">
        <v>760.40813000000003</v>
      </c>
      <c r="P184" s="80"/>
    </row>
    <row r="185" spans="1:16" s="24" customFormat="1" ht="90" hidden="1" customHeight="1" outlineLevel="1" x14ac:dyDescent="0.3">
      <c r="A185" s="19"/>
      <c r="B185" s="268"/>
      <c r="C185" s="268"/>
      <c r="D185" s="243"/>
      <c r="E185" s="20" t="s">
        <v>16</v>
      </c>
      <c r="F185" s="21" t="s">
        <v>150</v>
      </c>
      <c r="G185" s="22" t="s">
        <v>190</v>
      </c>
      <c r="H185" s="142"/>
      <c r="I185" s="142">
        <v>247</v>
      </c>
      <c r="J185" s="142"/>
      <c r="K185" s="80"/>
      <c r="L185" s="80">
        <v>60</v>
      </c>
      <c r="M185" s="80"/>
      <c r="N185" s="80"/>
      <c r="O185" s="80">
        <v>328.56695999999999</v>
      </c>
      <c r="P185" s="80"/>
    </row>
    <row r="186" spans="1:16" s="24" customFormat="1" ht="90" hidden="1" customHeight="1" outlineLevel="1" x14ac:dyDescent="0.3">
      <c r="A186" s="19"/>
      <c r="B186" s="268"/>
      <c r="C186" s="268"/>
      <c r="D186" s="243"/>
      <c r="E186" s="20" t="s">
        <v>16</v>
      </c>
      <c r="F186" s="21" t="s">
        <v>150</v>
      </c>
      <c r="G186" s="22" t="s">
        <v>191</v>
      </c>
      <c r="H186" s="142"/>
      <c r="I186" s="142">
        <v>500.4</v>
      </c>
      <c r="J186" s="142"/>
      <c r="K186" s="80"/>
      <c r="L186" s="80">
        <v>80</v>
      </c>
      <c r="M186" s="80"/>
      <c r="N186" s="80"/>
      <c r="O186" s="80">
        <v>480.38042000000002</v>
      </c>
      <c r="P186" s="80"/>
    </row>
    <row r="187" spans="1:16" s="24" customFormat="1" ht="90" hidden="1" customHeight="1" outlineLevel="1" x14ac:dyDescent="0.3">
      <c r="A187" s="19"/>
      <c r="B187" s="268"/>
      <c r="C187" s="268"/>
      <c r="D187" s="243"/>
      <c r="E187" s="20" t="s">
        <v>16</v>
      </c>
      <c r="F187" s="21" t="s">
        <v>150</v>
      </c>
      <c r="G187" s="22" t="s">
        <v>380</v>
      </c>
      <c r="H187" s="142"/>
      <c r="I187" s="142"/>
      <c r="J187" s="142">
        <v>244</v>
      </c>
      <c r="K187" s="80"/>
      <c r="L187" s="80"/>
      <c r="M187" s="80">
        <v>30</v>
      </c>
      <c r="N187" s="80"/>
      <c r="O187" s="80"/>
      <c r="P187" s="80">
        <v>498.26695000000001</v>
      </c>
    </row>
    <row r="188" spans="1:16" s="24" customFormat="1" ht="120" hidden="1" customHeight="1" outlineLevel="1" x14ac:dyDescent="0.3">
      <c r="A188" s="19"/>
      <c r="B188" s="268"/>
      <c r="C188" s="268"/>
      <c r="D188" s="243"/>
      <c r="E188" s="20" t="s">
        <v>16</v>
      </c>
      <c r="F188" s="21" t="s">
        <v>150</v>
      </c>
      <c r="G188" s="22" t="s">
        <v>381</v>
      </c>
      <c r="H188" s="142"/>
      <c r="I188" s="142"/>
      <c r="J188" s="142">
        <v>455</v>
      </c>
      <c r="K188" s="80"/>
      <c r="L188" s="80"/>
      <c r="M188" s="80">
        <v>150</v>
      </c>
      <c r="N188" s="80"/>
      <c r="O188" s="80"/>
      <c r="P188" s="80">
        <v>900.31097999999997</v>
      </c>
    </row>
    <row r="189" spans="1:16" s="24" customFormat="1" ht="195" hidden="1" customHeight="1" outlineLevel="1" x14ac:dyDescent="0.3">
      <c r="A189" s="19"/>
      <c r="B189" s="268"/>
      <c r="C189" s="268"/>
      <c r="D189" s="243"/>
      <c r="E189" s="20" t="s">
        <v>16</v>
      </c>
      <c r="F189" s="21" t="s">
        <v>150</v>
      </c>
      <c r="G189" s="22" t="s">
        <v>382</v>
      </c>
      <c r="H189" s="142"/>
      <c r="I189" s="142"/>
      <c r="J189" s="142">
        <v>250</v>
      </c>
      <c r="K189" s="80"/>
      <c r="L189" s="80"/>
      <c r="M189" s="80">
        <v>150</v>
      </c>
      <c r="N189" s="80"/>
      <c r="O189" s="80"/>
      <c r="P189" s="80">
        <v>383.99666000000002</v>
      </c>
    </row>
    <row r="190" spans="1:16" s="75" customFormat="1" ht="27.95" customHeight="1" collapsed="1" x14ac:dyDescent="0.25">
      <c r="A190" s="140" t="s">
        <v>473</v>
      </c>
      <c r="B190" s="268"/>
      <c r="C190" s="268"/>
      <c r="D190" s="242" t="s">
        <v>17</v>
      </c>
      <c r="E190" s="20" t="s">
        <v>13</v>
      </c>
      <c r="F190" s="21" t="s">
        <v>150</v>
      </c>
      <c r="G190" s="22"/>
      <c r="H190" s="143">
        <f>SUM(H191:H292)</f>
        <v>4346.25</v>
      </c>
      <c r="I190" s="79">
        <f>SUM(I191:I292)</f>
        <v>2744.8299999999995</v>
      </c>
      <c r="J190" s="79">
        <f>SUM(J191:J292)</f>
        <v>4230.1000000000004</v>
      </c>
      <c r="K190" s="79">
        <f>SUM(K191:K292)</f>
        <v>433.37</v>
      </c>
      <c r="L190" s="79">
        <f>SUM(L191:L292)</f>
        <v>282</v>
      </c>
      <c r="M190" s="79">
        <f>SUM(M191:M292)</f>
        <v>733.6</v>
      </c>
      <c r="N190" s="144">
        <f>SUM(N191:N292)</f>
        <v>3636.2948100000008</v>
      </c>
      <c r="O190" s="144">
        <f>SUM(O191:O292)</f>
        <v>3221.6858900000007</v>
      </c>
      <c r="P190" s="326">
        <f>SUM(P191:P292)</f>
        <v>8073.7548799999986</v>
      </c>
    </row>
    <row r="191" spans="1:16" s="24" customFormat="1" ht="105" hidden="1" customHeight="1" outlineLevel="1" x14ac:dyDescent="0.3">
      <c r="A191" s="19"/>
      <c r="B191" s="268"/>
      <c r="C191" s="268"/>
      <c r="D191" s="243"/>
      <c r="E191" s="20" t="s">
        <v>13</v>
      </c>
      <c r="F191" s="21" t="s">
        <v>150</v>
      </c>
      <c r="G191" s="22" t="s">
        <v>193</v>
      </c>
      <c r="H191" s="142">
        <v>84</v>
      </c>
      <c r="I191" s="142"/>
      <c r="J191" s="142"/>
      <c r="K191" s="80">
        <v>15</v>
      </c>
      <c r="L191" s="80"/>
      <c r="M191" s="80"/>
      <c r="N191" s="80">
        <v>29.98911</v>
      </c>
      <c r="O191" s="80"/>
      <c r="P191" s="80"/>
    </row>
    <row r="192" spans="1:16" s="24" customFormat="1" ht="105" hidden="1" customHeight="1" outlineLevel="1" x14ac:dyDescent="0.3">
      <c r="A192" s="19"/>
      <c r="B192" s="268"/>
      <c r="C192" s="268"/>
      <c r="D192" s="243"/>
      <c r="E192" s="20" t="s">
        <v>13</v>
      </c>
      <c r="F192" s="21" t="s">
        <v>150</v>
      </c>
      <c r="G192" s="22" t="s">
        <v>194</v>
      </c>
      <c r="H192" s="142">
        <v>41</v>
      </c>
      <c r="I192" s="142"/>
      <c r="J192" s="142"/>
      <c r="K192" s="80">
        <v>10</v>
      </c>
      <c r="L192" s="80"/>
      <c r="M192" s="80"/>
      <c r="N192" s="80">
        <v>71.741219999999998</v>
      </c>
      <c r="O192" s="80"/>
      <c r="P192" s="80"/>
    </row>
    <row r="193" spans="1:16" s="24" customFormat="1" ht="105" hidden="1" customHeight="1" outlineLevel="1" x14ac:dyDescent="0.3">
      <c r="A193" s="19"/>
      <c r="B193" s="268"/>
      <c r="C193" s="268"/>
      <c r="D193" s="243"/>
      <c r="E193" s="20" t="s">
        <v>13</v>
      </c>
      <c r="F193" s="21" t="s">
        <v>150</v>
      </c>
      <c r="G193" s="22" t="s">
        <v>195</v>
      </c>
      <c r="H193" s="142">
        <v>232.1</v>
      </c>
      <c r="I193" s="142"/>
      <c r="J193" s="142"/>
      <c r="K193" s="80">
        <v>15</v>
      </c>
      <c r="L193" s="80"/>
      <c r="M193" s="80"/>
      <c r="N193" s="80">
        <v>244.92699999999999</v>
      </c>
      <c r="O193" s="80"/>
      <c r="P193" s="80"/>
    </row>
    <row r="194" spans="1:16" s="24" customFormat="1" ht="90" hidden="1" customHeight="1" outlineLevel="1" x14ac:dyDescent="0.3">
      <c r="A194" s="19"/>
      <c r="B194" s="268"/>
      <c r="C194" s="268"/>
      <c r="D194" s="243"/>
      <c r="E194" s="20" t="s">
        <v>13</v>
      </c>
      <c r="F194" s="21" t="s">
        <v>150</v>
      </c>
      <c r="G194" s="22" t="s">
        <v>185</v>
      </c>
      <c r="H194" s="142">
        <v>17.399999999999999</v>
      </c>
      <c r="I194" s="142"/>
      <c r="J194" s="142"/>
      <c r="K194" s="80">
        <v>15</v>
      </c>
      <c r="L194" s="80"/>
      <c r="M194" s="80"/>
      <c r="N194" s="80">
        <v>20.100000000000001</v>
      </c>
      <c r="O194" s="80"/>
      <c r="P194" s="80"/>
    </row>
    <row r="195" spans="1:16" s="24" customFormat="1" ht="90" hidden="1" customHeight="1" outlineLevel="1" x14ac:dyDescent="0.3">
      <c r="A195" s="19"/>
      <c r="B195" s="268"/>
      <c r="C195" s="268"/>
      <c r="D195" s="243"/>
      <c r="E195" s="20" t="s">
        <v>13</v>
      </c>
      <c r="F195" s="21" t="s">
        <v>150</v>
      </c>
      <c r="G195" s="22" t="s">
        <v>196</v>
      </c>
      <c r="H195" s="142">
        <v>121</v>
      </c>
      <c r="I195" s="142"/>
      <c r="J195" s="142"/>
      <c r="K195" s="80">
        <v>15</v>
      </c>
      <c r="L195" s="80"/>
      <c r="M195" s="80"/>
      <c r="N195" s="80">
        <v>104.16800000000001</v>
      </c>
      <c r="O195" s="80"/>
      <c r="P195" s="80"/>
    </row>
    <row r="196" spans="1:16" s="24" customFormat="1" ht="105" hidden="1" customHeight="1" outlineLevel="1" x14ac:dyDescent="0.3">
      <c r="A196" s="19"/>
      <c r="B196" s="268"/>
      <c r="C196" s="268"/>
      <c r="D196" s="243"/>
      <c r="E196" s="20" t="s">
        <v>13</v>
      </c>
      <c r="F196" s="21" t="s">
        <v>150</v>
      </c>
      <c r="G196" s="22" t="s">
        <v>197</v>
      </c>
      <c r="H196" s="142">
        <v>92.3</v>
      </c>
      <c r="I196" s="142"/>
      <c r="J196" s="142"/>
      <c r="K196" s="80">
        <v>15</v>
      </c>
      <c r="L196" s="80"/>
      <c r="M196" s="80"/>
      <c r="N196" s="80">
        <v>77.042000000000002</v>
      </c>
      <c r="O196" s="80"/>
      <c r="P196" s="80"/>
    </row>
    <row r="197" spans="1:16" s="24" customFormat="1" ht="90" hidden="1" customHeight="1" outlineLevel="1" x14ac:dyDescent="0.3">
      <c r="A197" s="19"/>
      <c r="B197" s="268"/>
      <c r="C197" s="268"/>
      <c r="D197" s="243"/>
      <c r="E197" s="20" t="s">
        <v>13</v>
      </c>
      <c r="F197" s="21" t="s">
        <v>150</v>
      </c>
      <c r="G197" s="22" t="s">
        <v>198</v>
      </c>
      <c r="H197" s="142">
        <v>55.9</v>
      </c>
      <c r="I197" s="142"/>
      <c r="J197" s="142"/>
      <c r="K197" s="80">
        <v>6</v>
      </c>
      <c r="L197" s="80"/>
      <c r="M197" s="80"/>
      <c r="N197" s="80">
        <v>95.96566</v>
      </c>
      <c r="O197" s="80"/>
      <c r="P197" s="80"/>
    </row>
    <row r="198" spans="1:16" s="24" customFormat="1" ht="120" hidden="1" customHeight="1" outlineLevel="1" x14ac:dyDescent="0.3">
      <c r="A198" s="19"/>
      <c r="B198" s="268"/>
      <c r="C198" s="268"/>
      <c r="D198" s="243"/>
      <c r="E198" s="20" t="s">
        <v>13</v>
      </c>
      <c r="F198" s="21" t="s">
        <v>150</v>
      </c>
      <c r="G198" s="22" t="s">
        <v>199</v>
      </c>
      <c r="H198" s="142">
        <v>45</v>
      </c>
      <c r="I198" s="142"/>
      <c r="J198" s="142"/>
      <c r="K198" s="80">
        <v>6</v>
      </c>
      <c r="L198" s="80"/>
      <c r="M198" s="80"/>
      <c r="N198" s="80">
        <v>64.004930000000002</v>
      </c>
      <c r="O198" s="80"/>
      <c r="P198" s="80"/>
    </row>
    <row r="199" spans="1:16" s="24" customFormat="1" ht="105" hidden="1" customHeight="1" outlineLevel="1" x14ac:dyDescent="0.3">
      <c r="A199" s="19"/>
      <c r="B199" s="268"/>
      <c r="C199" s="268"/>
      <c r="D199" s="243"/>
      <c r="E199" s="20" t="s">
        <v>13</v>
      </c>
      <c r="F199" s="21" t="s">
        <v>150</v>
      </c>
      <c r="G199" s="22" t="s">
        <v>193</v>
      </c>
      <c r="H199" s="142">
        <v>84</v>
      </c>
      <c r="I199" s="142"/>
      <c r="J199" s="142"/>
      <c r="K199" s="80">
        <v>15</v>
      </c>
      <c r="L199" s="80"/>
      <c r="M199" s="80"/>
      <c r="N199" s="80">
        <v>29.98911</v>
      </c>
      <c r="O199" s="80"/>
      <c r="P199" s="80"/>
    </row>
    <row r="200" spans="1:16" s="24" customFormat="1" ht="105" hidden="1" customHeight="1" outlineLevel="1" x14ac:dyDescent="0.3">
      <c r="A200" s="19"/>
      <c r="B200" s="268"/>
      <c r="C200" s="268"/>
      <c r="D200" s="243"/>
      <c r="E200" s="20" t="s">
        <v>13</v>
      </c>
      <c r="F200" s="21" t="s">
        <v>150</v>
      </c>
      <c r="G200" s="22" t="s">
        <v>193</v>
      </c>
      <c r="H200" s="142">
        <v>84</v>
      </c>
      <c r="I200" s="142"/>
      <c r="J200" s="142"/>
      <c r="K200" s="80">
        <v>15</v>
      </c>
      <c r="L200" s="80"/>
      <c r="M200" s="80"/>
      <c r="N200" s="80">
        <v>29.98911</v>
      </c>
      <c r="O200" s="80"/>
      <c r="P200" s="80"/>
    </row>
    <row r="201" spans="1:16" s="24" customFormat="1" ht="105" hidden="1" customHeight="1" outlineLevel="1" x14ac:dyDescent="0.3">
      <c r="A201" s="19"/>
      <c r="B201" s="268"/>
      <c r="C201" s="268"/>
      <c r="D201" s="243"/>
      <c r="E201" s="20" t="s">
        <v>13</v>
      </c>
      <c r="F201" s="21" t="s">
        <v>150</v>
      </c>
      <c r="G201" s="22" t="s">
        <v>193</v>
      </c>
      <c r="H201" s="142">
        <v>84</v>
      </c>
      <c r="I201" s="142"/>
      <c r="J201" s="142"/>
      <c r="K201" s="80">
        <v>15</v>
      </c>
      <c r="L201" s="80"/>
      <c r="M201" s="80"/>
      <c r="N201" s="80">
        <v>29.989000000000001</v>
      </c>
      <c r="O201" s="80"/>
      <c r="P201" s="80"/>
    </row>
    <row r="202" spans="1:16" s="24" customFormat="1" ht="105" hidden="1" customHeight="1" outlineLevel="1" x14ac:dyDescent="0.3">
      <c r="A202" s="19"/>
      <c r="B202" s="268"/>
      <c r="C202" s="268"/>
      <c r="D202" s="243"/>
      <c r="E202" s="20" t="s">
        <v>13</v>
      </c>
      <c r="F202" s="21" t="s">
        <v>150</v>
      </c>
      <c r="G202" s="22" t="s">
        <v>200</v>
      </c>
      <c r="H202" s="142">
        <v>147</v>
      </c>
      <c r="I202" s="142"/>
      <c r="J202" s="142"/>
      <c r="K202" s="80">
        <v>15</v>
      </c>
      <c r="L202" s="80"/>
      <c r="M202" s="80"/>
      <c r="N202" s="80">
        <v>17.254619999999999</v>
      </c>
      <c r="O202" s="80"/>
      <c r="P202" s="80"/>
    </row>
    <row r="203" spans="1:16" s="24" customFormat="1" ht="135" hidden="1" customHeight="1" outlineLevel="1" x14ac:dyDescent="0.3">
      <c r="A203" s="19"/>
      <c r="B203" s="268"/>
      <c r="C203" s="268"/>
      <c r="D203" s="243"/>
      <c r="E203" s="20" t="s">
        <v>13</v>
      </c>
      <c r="F203" s="21" t="s">
        <v>150</v>
      </c>
      <c r="G203" s="22" t="s">
        <v>201</v>
      </c>
      <c r="H203" s="142">
        <v>180</v>
      </c>
      <c r="I203" s="142"/>
      <c r="J203" s="142"/>
      <c r="K203" s="80">
        <v>15</v>
      </c>
      <c r="L203" s="80"/>
      <c r="M203" s="80"/>
      <c r="N203" s="80">
        <v>90.327740000000006</v>
      </c>
      <c r="O203" s="80"/>
      <c r="P203" s="80"/>
    </row>
    <row r="204" spans="1:16" s="24" customFormat="1" ht="105" hidden="1" customHeight="1" outlineLevel="1" x14ac:dyDescent="0.3">
      <c r="A204" s="19"/>
      <c r="B204" s="268"/>
      <c r="C204" s="268"/>
      <c r="D204" s="243"/>
      <c r="E204" s="20" t="s">
        <v>13</v>
      </c>
      <c r="F204" s="21" t="s">
        <v>150</v>
      </c>
      <c r="G204" s="22" t="s">
        <v>151</v>
      </c>
      <c r="H204" s="142">
        <v>373</v>
      </c>
      <c r="I204" s="142"/>
      <c r="J204" s="142"/>
      <c r="K204" s="80">
        <v>15</v>
      </c>
      <c r="L204" s="80"/>
      <c r="M204" s="80"/>
      <c r="N204" s="80">
        <v>11.111000000000001</v>
      </c>
      <c r="O204" s="80"/>
      <c r="P204" s="80"/>
    </row>
    <row r="205" spans="1:16" s="24" customFormat="1" ht="105" hidden="1" customHeight="1" outlineLevel="1" x14ac:dyDescent="0.3">
      <c r="A205" s="19"/>
      <c r="B205" s="268"/>
      <c r="C205" s="268"/>
      <c r="D205" s="243"/>
      <c r="E205" s="20" t="s">
        <v>13</v>
      </c>
      <c r="F205" s="21" t="s">
        <v>150</v>
      </c>
      <c r="G205" s="22" t="s">
        <v>202</v>
      </c>
      <c r="H205" s="142">
        <v>58.8</v>
      </c>
      <c r="I205" s="142"/>
      <c r="J205" s="142"/>
      <c r="K205" s="80">
        <v>6</v>
      </c>
      <c r="L205" s="80"/>
      <c r="M205" s="80"/>
      <c r="N205" s="80">
        <v>61.670870000000001</v>
      </c>
      <c r="O205" s="80"/>
      <c r="P205" s="80"/>
    </row>
    <row r="206" spans="1:16" s="24" customFormat="1" ht="120" hidden="1" customHeight="1" outlineLevel="1" x14ac:dyDescent="0.3">
      <c r="A206" s="19"/>
      <c r="B206" s="268"/>
      <c r="C206" s="268"/>
      <c r="D206" s="243"/>
      <c r="E206" s="20" t="s">
        <v>13</v>
      </c>
      <c r="F206" s="21" t="s">
        <v>150</v>
      </c>
      <c r="G206" s="22" t="s">
        <v>203</v>
      </c>
      <c r="H206" s="142">
        <v>145.5</v>
      </c>
      <c r="I206" s="142"/>
      <c r="J206" s="142"/>
      <c r="K206" s="80">
        <v>15</v>
      </c>
      <c r="L206" s="80"/>
      <c r="M206" s="80"/>
      <c r="N206" s="80">
        <v>113.69171</v>
      </c>
      <c r="O206" s="80"/>
      <c r="P206" s="80"/>
    </row>
    <row r="207" spans="1:16" s="24" customFormat="1" ht="90" hidden="1" customHeight="1" outlineLevel="1" x14ac:dyDescent="0.3">
      <c r="A207" s="19"/>
      <c r="B207" s="268"/>
      <c r="C207" s="268"/>
      <c r="D207" s="243"/>
      <c r="E207" s="20" t="s">
        <v>13</v>
      </c>
      <c r="F207" s="21" t="s">
        <v>150</v>
      </c>
      <c r="G207" s="22" t="s">
        <v>204</v>
      </c>
      <c r="H207" s="142">
        <v>125</v>
      </c>
      <c r="I207" s="142"/>
      <c r="J207" s="142"/>
      <c r="K207" s="80">
        <v>15</v>
      </c>
      <c r="L207" s="80"/>
      <c r="M207" s="80"/>
      <c r="N207" s="80">
        <v>91.234130000000007</v>
      </c>
      <c r="O207" s="80"/>
      <c r="P207" s="80"/>
    </row>
    <row r="208" spans="1:16" s="24" customFormat="1" ht="120" hidden="1" customHeight="1" outlineLevel="1" x14ac:dyDescent="0.3">
      <c r="A208" s="19"/>
      <c r="B208" s="268"/>
      <c r="C208" s="268"/>
      <c r="D208" s="243"/>
      <c r="E208" s="20" t="s">
        <v>13</v>
      </c>
      <c r="F208" s="21" t="s">
        <v>150</v>
      </c>
      <c r="G208" s="22" t="s">
        <v>205</v>
      </c>
      <c r="H208" s="142">
        <v>114</v>
      </c>
      <c r="I208" s="142"/>
      <c r="J208" s="142"/>
      <c r="K208" s="80">
        <v>6</v>
      </c>
      <c r="L208" s="80"/>
      <c r="M208" s="80"/>
      <c r="N208" s="80">
        <v>115.426</v>
      </c>
      <c r="O208" s="80"/>
      <c r="P208" s="80"/>
    </row>
    <row r="209" spans="1:16" s="24" customFormat="1" ht="90" hidden="1" customHeight="1" outlineLevel="1" x14ac:dyDescent="0.3">
      <c r="A209" s="19"/>
      <c r="B209" s="268"/>
      <c r="C209" s="268"/>
      <c r="D209" s="243"/>
      <c r="E209" s="20" t="s">
        <v>13</v>
      </c>
      <c r="F209" s="21" t="s">
        <v>150</v>
      </c>
      <c r="G209" s="22" t="s">
        <v>206</v>
      </c>
      <c r="H209" s="142">
        <v>167</v>
      </c>
      <c r="I209" s="142"/>
      <c r="J209" s="142"/>
      <c r="K209" s="80">
        <v>1</v>
      </c>
      <c r="L209" s="80"/>
      <c r="M209" s="80"/>
      <c r="N209" s="80">
        <v>108.276</v>
      </c>
      <c r="O209" s="80"/>
      <c r="P209" s="80"/>
    </row>
    <row r="210" spans="1:16" s="24" customFormat="1" ht="120" hidden="1" customHeight="1" outlineLevel="1" x14ac:dyDescent="0.3">
      <c r="A210" s="19"/>
      <c r="B210" s="268"/>
      <c r="C210" s="268"/>
      <c r="D210" s="243"/>
      <c r="E210" s="20" t="s">
        <v>13</v>
      </c>
      <c r="F210" s="21" t="s">
        <v>150</v>
      </c>
      <c r="G210" s="22" t="s">
        <v>207</v>
      </c>
      <c r="H210" s="142">
        <v>157</v>
      </c>
      <c r="I210" s="142"/>
      <c r="J210" s="142"/>
      <c r="K210" s="80">
        <v>3</v>
      </c>
      <c r="L210" s="80"/>
      <c r="M210" s="80"/>
      <c r="N210" s="80">
        <v>68.765500000000003</v>
      </c>
      <c r="O210" s="80"/>
      <c r="P210" s="80"/>
    </row>
    <row r="211" spans="1:16" s="24" customFormat="1" ht="165" hidden="1" customHeight="1" outlineLevel="1" x14ac:dyDescent="0.3">
      <c r="A211" s="19"/>
      <c r="B211" s="268"/>
      <c r="C211" s="268"/>
      <c r="D211" s="243"/>
      <c r="E211" s="20" t="s">
        <v>13</v>
      </c>
      <c r="F211" s="21" t="s">
        <v>150</v>
      </c>
      <c r="G211" s="22" t="s">
        <v>208</v>
      </c>
      <c r="H211" s="142">
        <v>137.25</v>
      </c>
      <c r="I211" s="142"/>
      <c r="J211" s="142"/>
      <c r="K211" s="80">
        <v>4</v>
      </c>
      <c r="L211" s="80"/>
      <c r="M211" s="80"/>
      <c r="N211" s="80">
        <v>93.025000000000006</v>
      </c>
      <c r="O211" s="80"/>
      <c r="P211" s="80"/>
    </row>
    <row r="212" spans="1:16" s="24" customFormat="1" ht="105" hidden="1" customHeight="1" outlineLevel="1" x14ac:dyDescent="0.3">
      <c r="A212" s="19"/>
      <c r="B212" s="268"/>
      <c r="C212" s="268"/>
      <c r="D212" s="243"/>
      <c r="E212" s="20" t="s">
        <v>13</v>
      </c>
      <c r="F212" s="21" t="s">
        <v>150</v>
      </c>
      <c r="G212" s="22" t="s">
        <v>209</v>
      </c>
      <c r="H212" s="142">
        <v>317</v>
      </c>
      <c r="I212" s="142"/>
      <c r="J212" s="142"/>
      <c r="K212" s="80">
        <v>15</v>
      </c>
      <c r="L212" s="80"/>
      <c r="M212" s="80"/>
      <c r="N212" s="80">
        <v>176.33799999999999</v>
      </c>
      <c r="O212" s="80"/>
      <c r="P212" s="80"/>
    </row>
    <row r="213" spans="1:16" s="24" customFormat="1" ht="105" hidden="1" customHeight="1" outlineLevel="1" x14ac:dyDescent="0.3">
      <c r="A213" s="19"/>
      <c r="B213" s="268"/>
      <c r="C213" s="268"/>
      <c r="D213" s="243"/>
      <c r="E213" s="20" t="s">
        <v>13</v>
      </c>
      <c r="F213" s="21" t="s">
        <v>150</v>
      </c>
      <c r="G213" s="22" t="s">
        <v>210</v>
      </c>
      <c r="H213" s="142">
        <v>225</v>
      </c>
      <c r="I213" s="142"/>
      <c r="J213" s="142"/>
      <c r="K213" s="80">
        <v>5</v>
      </c>
      <c r="L213" s="80"/>
      <c r="M213" s="80"/>
      <c r="N213" s="80">
        <v>185.62299999999999</v>
      </c>
      <c r="O213" s="80"/>
      <c r="P213" s="80"/>
    </row>
    <row r="214" spans="1:16" s="24" customFormat="1" ht="90" hidden="1" customHeight="1" outlineLevel="1" x14ac:dyDescent="0.3">
      <c r="A214" s="19"/>
      <c r="B214" s="268"/>
      <c r="C214" s="268"/>
      <c r="D214" s="243"/>
      <c r="E214" s="20" t="s">
        <v>13</v>
      </c>
      <c r="F214" s="21" t="s">
        <v>150</v>
      </c>
      <c r="G214" s="22" t="s">
        <v>211</v>
      </c>
      <c r="H214" s="142">
        <v>111</v>
      </c>
      <c r="I214" s="142"/>
      <c r="J214" s="142"/>
      <c r="K214" s="80">
        <v>5</v>
      </c>
      <c r="L214" s="80"/>
      <c r="M214" s="80"/>
      <c r="N214" s="80">
        <v>137.541</v>
      </c>
      <c r="O214" s="80"/>
      <c r="P214" s="80"/>
    </row>
    <row r="215" spans="1:16" s="24" customFormat="1" ht="90" hidden="1" customHeight="1" outlineLevel="1" x14ac:dyDescent="0.3">
      <c r="A215" s="19"/>
      <c r="B215" s="268"/>
      <c r="C215" s="268"/>
      <c r="D215" s="243"/>
      <c r="E215" s="20" t="s">
        <v>13</v>
      </c>
      <c r="F215" s="21" t="s">
        <v>150</v>
      </c>
      <c r="G215" s="22" t="s">
        <v>212</v>
      </c>
      <c r="H215" s="142">
        <v>147</v>
      </c>
      <c r="I215" s="142"/>
      <c r="J215" s="142"/>
      <c r="K215" s="80">
        <v>5</v>
      </c>
      <c r="L215" s="80"/>
      <c r="M215" s="80"/>
      <c r="N215" s="80">
        <v>147.98599999999999</v>
      </c>
      <c r="O215" s="80"/>
      <c r="P215" s="80"/>
    </row>
    <row r="216" spans="1:16" s="24" customFormat="1" ht="105" hidden="1" customHeight="1" outlineLevel="1" x14ac:dyDescent="0.3">
      <c r="A216" s="19"/>
      <c r="B216" s="268"/>
      <c r="C216" s="268"/>
      <c r="D216" s="243"/>
      <c r="E216" s="20" t="s">
        <v>13</v>
      </c>
      <c r="F216" s="21" t="s">
        <v>150</v>
      </c>
      <c r="G216" s="22" t="s">
        <v>213</v>
      </c>
      <c r="H216" s="142">
        <v>270</v>
      </c>
      <c r="I216" s="142"/>
      <c r="J216" s="142"/>
      <c r="K216" s="80">
        <v>15</v>
      </c>
      <c r="L216" s="80"/>
      <c r="M216" s="80"/>
      <c r="N216" s="80">
        <v>195.50200000000001</v>
      </c>
      <c r="O216" s="80"/>
      <c r="P216" s="80"/>
    </row>
    <row r="217" spans="1:16" s="24" customFormat="1" ht="120" hidden="1" customHeight="1" outlineLevel="1" x14ac:dyDescent="0.3">
      <c r="A217" s="19"/>
      <c r="B217" s="268"/>
      <c r="C217" s="268"/>
      <c r="D217" s="243"/>
      <c r="E217" s="20" t="s">
        <v>13</v>
      </c>
      <c r="F217" s="21" t="s">
        <v>150</v>
      </c>
      <c r="G217" s="22" t="s">
        <v>214</v>
      </c>
      <c r="H217" s="142">
        <v>128</v>
      </c>
      <c r="I217" s="142"/>
      <c r="J217" s="142"/>
      <c r="K217" s="80">
        <v>50</v>
      </c>
      <c r="L217" s="80"/>
      <c r="M217" s="80"/>
      <c r="N217" s="80">
        <v>266.77999999999997</v>
      </c>
      <c r="O217" s="80"/>
      <c r="P217" s="80"/>
    </row>
    <row r="218" spans="1:16" s="24" customFormat="1" ht="165" hidden="1" customHeight="1" outlineLevel="1" x14ac:dyDescent="0.3">
      <c r="A218" s="19"/>
      <c r="B218" s="268"/>
      <c r="C218" s="268"/>
      <c r="D218" s="243"/>
      <c r="E218" s="20" t="s">
        <v>13</v>
      </c>
      <c r="F218" s="21" t="s">
        <v>150</v>
      </c>
      <c r="G218" s="22" t="s">
        <v>215</v>
      </c>
      <c r="H218" s="142">
        <v>63</v>
      </c>
      <c r="I218" s="142"/>
      <c r="J218" s="142"/>
      <c r="K218" s="80">
        <v>16</v>
      </c>
      <c r="L218" s="80"/>
      <c r="M218" s="80"/>
      <c r="N218" s="80">
        <v>109.03</v>
      </c>
      <c r="O218" s="80"/>
      <c r="P218" s="80"/>
    </row>
    <row r="219" spans="1:16" s="24" customFormat="1" ht="165" hidden="1" customHeight="1" outlineLevel="1" x14ac:dyDescent="0.3">
      <c r="A219" s="19"/>
      <c r="B219" s="268"/>
      <c r="C219" s="268"/>
      <c r="D219" s="243"/>
      <c r="E219" s="20" t="s">
        <v>13</v>
      </c>
      <c r="F219" s="21" t="s">
        <v>150</v>
      </c>
      <c r="G219" s="22" t="s">
        <v>142</v>
      </c>
      <c r="H219" s="142">
        <v>204</v>
      </c>
      <c r="I219" s="142"/>
      <c r="J219" s="142"/>
      <c r="K219" s="80">
        <v>16</v>
      </c>
      <c r="L219" s="80"/>
      <c r="M219" s="80"/>
      <c r="N219" s="80">
        <v>220.54024000000001</v>
      </c>
      <c r="O219" s="80"/>
      <c r="P219" s="80"/>
    </row>
    <row r="220" spans="1:16" s="24" customFormat="1" ht="105" hidden="1" customHeight="1" outlineLevel="1" x14ac:dyDescent="0.3">
      <c r="A220" s="19"/>
      <c r="B220" s="268"/>
      <c r="C220" s="268"/>
      <c r="D220" s="243"/>
      <c r="E220" s="20" t="s">
        <v>13</v>
      </c>
      <c r="F220" s="21" t="s">
        <v>150</v>
      </c>
      <c r="G220" s="22" t="s">
        <v>216</v>
      </c>
      <c r="H220" s="142">
        <v>196</v>
      </c>
      <c r="I220" s="142"/>
      <c r="J220" s="142"/>
      <c r="K220" s="80">
        <v>16</v>
      </c>
      <c r="L220" s="80"/>
      <c r="M220" s="80"/>
      <c r="N220" s="80">
        <v>270.31686000000002</v>
      </c>
      <c r="O220" s="80"/>
      <c r="P220" s="80"/>
    </row>
    <row r="221" spans="1:16" s="24" customFormat="1" ht="90" hidden="1" customHeight="1" outlineLevel="1" x14ac:dyDescent="0.3">
      <c r="A221" s="19"/>
      <c r="B221" s="268"/>
      <c r="C221" s="268"/>
      <c r="D221" s="243"/>
      <c r="E221" s="20" t="s">
        <v>13</v>
      </c>
      <c r="F221" s="21" t="s">
        <v>150</v>
      </c>
      <c r="G221" s="22" t="s">
        <v>217</v>
      </c>
      <c r="H221" s="142">
        <v>110</v>
      </c>
      <c r="I221" s="142"/>
      <c r="J221" s="142"/>
      <c r="K221" s="80">
        <v>46.4</v>
      </c>
      <c r="L221" s="80"/>
      <c r="M221" s="80"/>
      <c r="N221" s="80">
        <v>168.8</v>
      </c>
      <c r="O221" s="80"/>
      <c r="P221" s="80"/>
    </row>
    <row r="222" spans="1:16" s="24" customFormat="1" ht="105" hidden="1" customHeight="1" outlineLevel="1" x14ac:dyDescent="0.3">
      <c r="A222" s="19"/>
      <c r="B222" s="268"/>
      <c r="C222" s="268"/>
      <c r="D222" s="243"/>
      <c r="E222" s="20" t="s">
        <v>13</v>
      </c>
      <c r="F222" s="21" t="s">
        <v>150</v>
      </c>
      <c r="G222" s="22" t="s">
        <v>218</v>
      </c>
      <c r="H222" s="142">
        <v>30</v>
      </c>
      <c r="I222" s="142"/>
      <c r="J222" s="142"/>
      <c r="K222" s="80">
        <v>6.97</v>
      </c>
      <c r="L222" s="80"/>
      <c r="M222" s="80"/>
      <c r="N222" s="80">
        <v>189.15</v>
      </c>
      <c r="O222" s="80"/>
      <c r="P222" s="80"/>
    </row>
    <row r="223" spans="1:16" s="24" customFormat="1" ht="120" hidden="1" customHeight="1" outlineLevel="1" x14ac:dyDescent="0.3">
      <c r="A223" s="19"/>
      <c r="B223" s="268"/>
      <c r="C223" s="268"/>
      <c r="D223" s="243"/>
      <c r="E223" s="20" t="s">
        <v>13</v>
      </c>
      <c r="F223" s="21" t="s">
        <v>150</v>
      </c>
      <c r="G223" s="22" t="s">
        <v>219</v>
      </c>
      <c r="H223" s="142"/>
      <c r="I223" s="142">
        <v>226</v>
      </c>
      <c r="J223" s="142"/>
      <c r="K223" s="80"/>
      <c r="L223" s="80">
        <v>15</v>
      </c>
      <c r="M223" s="80"/>
      <c r="N223" s="80"/>
      <c r="O223" s="80">
        <v>190.42678000000001</v>
      </c>
      <c r="P223" s="80"/>
    </row>
    <row r="224" spans="1:16" s="24" customFormat="1" ht="90" hidden="1" customHeight="1" outlineLevel="1" x14ac:dyDescent="0.3">
      <c r="A224" s="19"/>
      <c r="B224" s="268"/>
      <c r="C224" s="268"/>
      <c r="D224" s="243"/>
      <c r="E224" s="20" t="s">
        <v>13</v>
      </c>
      <c r="F224" s="21" t="s">
        <v>150</v>
      </c>
      <c r="G224" s="22" t="s">
        <v>220</v>
      </c>
      <c r="H224" s="142"/>
      <c r="I224" s="142">
        <v>44.5</v>
      </c>
      <c r="J224" s="142"/>
      <c r="K224" s="80"/>
      <c r="L224" s="80">
        <v>6</v>
      </c>
      <c r="M224" s="80"/>
      <c r="N224" s="80"/>
      <c r="O224" s="80">
        <v>75.403779999999998</v>
      </c>
      <c r="P224" s="80"/>
    </row>
    <row r="225" spans="1:16" s="24" customFormat="1" ht="90" hidden="1" customHeight="1" outlineLevel="1" x14ac:dyDescent="0.3">
      <c r="A225" s="19"/>
      <c r="B225" s="268"/>
      <c r="C225" s="268"/>
      <c r="D225" s="243"/>
      <c r="E225" s="20" t="s">
        <v>13</v>
      </c>
      <c r="F225" s="21" t="s">
        <v>150</v>
      </c>
      <c r="G225" s="22" t="s">
        <v>220</v>
      </c>
      <c r="H225" s="142"/>
      <c r="I225" s="142">
        <v>44.5</v>
      </c>
      <c r="J225" s="142"/>
      <c r="K225" s="80"/>
      <c r="L225" s="80">
        <v>6</v>
      </c>
      <c r="M225" s="80"/>
      <c r="N225" s="80"/>
      <c r="O225" s="80">
        <v>75.403769999999994</v>
      </c>
      <c r="P225" s="80"/>
    </row>
    <row r="226" spans="1:16" s="24" customFormat="1" ht="105" hidden="1" customHeight="1" outlineLevel="1" x14ac:dyDescent="0.3">
      <c r="A226" s="19"/>
      <c r="B226" s="268"/>
      <c r="C226" s="268"/>
      <c r="D226" s="243"/>
      <c r="E226" s="20" t="s">
        <v>13</v>
      </c>
      <c r="F226" s="21" t="s">
        <v>150</v>
      </c>
      <c r="G226" s="22" t="s">
        <v>221</v>
      </c>
      <c r="H226" s="142"/>
      <c r="I226" s="142">
        <v>19.64</v>
      </c>
      <c r="J226" s="142"/>
      <c r="K226" s="80"/>
      <c r="L226" s="80">
        <v>15</v>
      </c>
      <c r="M226" s="80"/>
      <c r="N226" s="80"/>
      <c r="O226" s="80">
        <v>148.42095</v>
      </c>
      <c r="P226" s="80"/>
    </row>
    <row r="227" spans="1:16" s="24" customFormat="1" ht="90" hidden="1" customHeight="1" outlineLevel="1" x14ac:dyDescent="0.3">
      <c r="A227" s="19"/>
      <c r="B227" s="268"/>
      <c r="C227" s="268"/>
      <c r="D227" s="243"/>
      <c r="E227" s="20" t="s">
        <v>13</v>
      </c>
      <c r="F227" s="21" t="s">
        <v>150</v>
      </c>
      <c r="G227" s="22" t="s">
        <v>222</v>
      </c>
      <c r="H227" s="142"/>
      <c r="I227" s="142">
        <v>46</v>
      </c>
      <c r="J227" s="142"/>
      <c r="K227" s="80"/>
      <c r="L227" s="80">
        <v>15</v>
      </c>
      <c r="M227" s="80"/>
      <c r="N227" s="80"/>
      <c r="O227" s="80">
        <v>101.06716</v>
      </c>
      <c r="P227" s="80"/>
    </row>
    <row r="228" spans="1:16" s="24" customFormat="1" ht="90" hidden="1" customHeight="1" outlineLevel="1" x14ac:dyDescent="0.3">
      <c r="A228" s="19"/>
      <c r="B228" s="268"/>
      <c r="C228" s="268"/>
      <c r="D228" s="243"/>
      <c r="E228" s="20" t="s">
        <v>13</v>
      </c>
      <c r="F228" s="21" t="s">
        <v>150</v>
      </c>
      <c r="G228" s="22" t="s">
        <v>223</v>
      </c>
      <c r="H228" s="142"/>
      <c r="I228" s="142">
        <v>86.39</v>
      </c>
      <c r="J228" s="142"/>
      <c r="K228" s="80"/>
      <c r="L228" s="80">
        <v>15</v>
      </c>
      <c r="M228" s="80"/>
      <c r="N228" s="80"/>
      <c r="O228" s="80">
        <v>172.31645</v>
      </c>
      <c r="P228" s="80"/>
    </row>
    <row r="229" spans="1:16" s="24" customFormat="1" ht="90" hidden="1" customHeight="1" outlineLevel="1" x14ac:dyDescent="0.3">
      <c r="A229" s="19"/>
      <c r="B229" s="268"/>
      <c r="C229" s="268"/>
      <c r="D229" s="243"/>
      <c r="E229" s="20" t="s">
        <v>13</v>
      </c>
      <c r="F229" s="21" t="s">
        <v>150</v>
      </c>
      <c r="G229" s="22" t="s">
        <v>224</v>
      </c>
      <c r="H229" s="142"/>
      <c r="I229" s="142">
        <v>196</v>
      </c>
      <c r="J229" s="142"/>
      <c r="K229" s="80"/>
      <c r="L229" s="80">
        <v>15</v>
      </c>
      <c r="M229" s="80"/>
      <c r="N229" s="80"/>
      <c r="O229" s="80">
        <v>146.02267000000001</v>
      </c>
      <c r="P229" s="80"/>
    </row>
    <row r="230" spans="1:16" s="24" customFormat="1" ht="90" hidden="1" customHeight="1" outlineLevel="1" x14ac:dyDescent="0.3">
      <c r="A230" s="19"/>
      <c r="B230" s="268"/>
      <c r="C230" s="268"/>
      <c r="D230" s="243"/>
      <c r="E230" s="20" t="s">
        <v>13</v>
      </c>
      <c r="F230" s="21" t="s">
        <v>150</v>
      </c>
      <c r="G230" s="22" t="s">
        <v>225</v>
      </c>
      <c r="H230" s="142"/>
      <c r="I230" s="142">
        <v>121</v>
      </c>
      <c r="J230" s="142"/>
      <c r="K230" s="80"/>
      <c r="L230" s="80">
        <v>15</v>
      </c>
      <c r="M230" s="80"/>
      <c r="N230" s="80"/>
      <c r="O230" s="80">
        <v>197.72334000000001</v>
      </c>
      <c r="P230" s="80"/>
    </row>
    <row r="231" spans="1:16" s="24" customFormat="1" ht="90" hidden="1" customHeight="1" outlineLevel="1" x14ac:dyDescent="0.3">
      <c r="A231" s="19"/>
      <c r="B231" s="268"/>
      <c r="C231" s="268"/>
      <c r="D231" s="243"/>
      <c r="E231" s="20" t="s">
        <v>13</v>
      </c>
      <c r="F231" s="21" t="s">
        <v>150</v>
      </c>
      <c r="G231" s="22" t="s">
        <v>226</v>
      </c>
      <c r="H231" s="142"/>
      <c r="I231" s="142">
        <v>320</v>
      </c>
      <c r="J231" s="142"/>
      <c r="K231" s="80"/>
      <c r="L231" s="80">
        <v>15</v>
      </c>
      <c r="M231" s="80"/>
      <c r="N231" s="80"/>
      <c r="O231" s="80">
        <v>226.18874</v>
      </c>
      <c r="P231" s="80"/>
    </row>
    <row r="232" spans="1:16" s="24" customFormat="1" ht="105" hidden="1" customHeight="1" outlineLevel="1" x14ac:dyDescent="0.3">
      <c r="A232" s="19"/>
      <c r="B232" s="268"/>
      <c r="C232" s="268"/>
      <c r="D232" s="243"/>
      <c r="E232" s="20" t="s">
        <v>13</v>
      </c>
      <c r="F232" s="21" t="s">
        <v>150</v>
      </c>
      <c r="G232" s="22" t="s">
        <v>227</v>
      </c>
      <c r="H232" s="142"/>
      <c r="I232" s="142">
        <v>232</v>
      </c>
      <c r="J232" s="142"/>
      <c r="K232" s="80"/>
      <c r="L232" s="80">
        <v>5</v>
      </c>
      <c r="M232" s="80"/>
      <c r="N232" s="80"/>
      <c r="O232" s="80">
        <v>266.69936999999999</v>
      </c>
      <c r="P232" s="80"/>
    </row>
    <row r="233" spans="1:16" s="24" customFormat="1" ht="120" hidden="1" customHeight="1" outlineLevel="1" x14ac:dyDescent="0.3">
      <c r="A233" s="19"/>
      <c r="B233" s="268"/>
      <c r="C233" s="268"/>
      <c r="D233" s="243"/>
      <c r="E233" s="20" t="s">
        <v>13</v>
      </c>
      <c r="F233" s="21" t="s">
        <v>150</v>
      </c>
      <c r="G233" s="22" t="s">
        <v>203</v>
      </c>
      <c r="H233" s="142"/>
      <c r="I233" s="142">
        <v>145.5</v>
      </c>
      <c r="J233" s="142"/>
      <c r="K233" s="80"/>
      <c r="L233" s="80">
        <v>15</v>
      </c>
      <c r="M233" s="80"/>
      <c r="N233" s="80"/>
      <c r="O233" s="80">
        <v>113.69171</v>
      </c>
      <c r="P233" s="80"/>
    </row>
    <row r="234" spans="1:16" s="24" customFormat="1" ht="60" hidden="1" customHeight="1" outlineLevel="1" x14ac:dyDescent="0.3">
      <c r="A234" s="19"/>
      <c r="B234" s="268"/>
      <c r="C234" s="268"/>
      <c r="D234" s="243"/>
      <c r="E234" s="20" t="s">
        <v>13</v>
      </c>
      <c r="F234" s="21" t="s">
        <v>150</v>
      </c>
      <c r="G234" s="22" t="s">
        <v>229</v>
      </c>
      <c r="H234" s="142"/>
      <c r="I234" s="142">
        <v>155</v>
      </c>
      <c r="J234" s="142"/>
      <c r="K234" s="80"/>
      <c r="L234" s="80">
        <v>15</v>
      </c>
      <c r="M234" s="80"/>
      <c r="N234" s="80"/>
      <c r="O234" s="80">
        <v>25.398310000000002</v>
      </c>
      <c r="P234" s="80"/>
    </row>
    <row r="235" spans="1:16" s="24" customFormat="1" ht="90" hidden="1" customHeight="1" outlineLevel="1" x14ac:dyDescent="0.3">
      <c r="A235" s="19"/>
      <c r="B235" s="268"/>
      <c r="C235" s="268"/>
      <c r="D235" s="243"/>
      <c r="E235" s="20" t="s">
        <v>13</v>
      </c>
      <c r="F235" s="21" t="s">
        <v>150</v>
      </c>
      <c r="G235" s="22" t="s">
        <v>230</v>
      </c>
      <c r="H235" s="142"/>
      <c r="I235" s="142">
        <v>45</v>
      </c>
      <c r="J235" s="142"/>
      <c r="K235" s="80"/>
      <c r="L235" s="80">
        <v>15</v>
      </c>
      <c r="M235" s="80"/>
      <c r="N235" s="80"/>
      <c r="O235" s="80">
        <v>157.96870000000001</v>
      </c>
      <c r="P235" s="80"/>
    </row>
    <row r="236" spans="1:16" s="24" customFormat="1" ht="90" hidden="1" customHeight="1" outlineLevel="1" x14ac:dyDescent="0.3">
      <c r="A236" s="19"/>
      <c r="B236" s="268"/>
      <c r="C236" s="268"/>
      <c r="D236" s="243"/>
      <c r="E236" s="20" t="s">
        <v>13</v>
      </c>
      <c r="F236" s="21" t="s">
        <v>150</v>
      </c>
      <c r="G236" s="22" t="s">
        <v>231</v>
      </c>
      <c r="H236" s="142"/>
      <c r="I236" s="142">
        <v>25</v>
      </c>
      <c r="J236" s="142"/>
      <c r="K236" s="80"/>
      <c r="L236" s="80">
        <v>10</v>
      </c>
      <c r="M236" s="80"/>
      <c r="N236" s="80"/>
      <c r="O236" s="80">
        <v>433.62943999999999</v>
      </c>
      <c r="P236" s="80"/>
    </row>
    <row r="237" spans="1:16" s="24" customFormat="1" ht="105" hidden="1" customHeight="1" outlineLevel="1" x14ac:dyDescent="0.3">
      <c r="A237" s="19"/>
      <c r="B237" s="268"/>
      <c r="C237" s="268"/>
      <c r="D237" s="243"/>
      <c r="E237" s="20" t="s">
        <v>13</v>
      </c>
      <c r="F237" s="21" t="s">
        <v>150</v>
      </c>
      <c r="G237" s="22" t="s">
        <v>232</v>
      </c>
      <c r="H237" s="142"/>
      <c r="I237" s="142">
        <v>54</v>
      </c>
      <c r="J237" s="142"/>
      <c r="K237" s="80"/>
      <c r="L237" s="80">
        <v>15</v>
      </c>
      <c r="M237" s="80"/>
      <c r="N237" s="80"/>
      <c r="O237" s="80">
        <v>85.354969999999994</v>
      </c>
      <c r="P237" s="80"/>
    </row>
    <row r="238" spans="1:16" s="24" customFormat="1" ht="120" hidden="1" customHeight="1" outlineLevel="1" x14ac:dyDescent="0.3">
      <c r="A238" s="19"/>
      <c r="B238" s="268"/>
      <c r="C238" s="268"/>
      <c r="D238" s="243"/>
      <c r="E238" s="20" t="s">
        <v>13</v>
      </c>
      <c r="F238" s="21" t="s">
        <v>150</v>
      </c>
      <c r="G238" s="22" t="s">
        <v>233</v>
      </c>
      <c r="H238" s="142"/>
      <c r="I238" s="142">
        <v>325</v>
      </c>
      <c r="J238" s="142"/>
      <c r="K238" s="80"/>
      <c r="L238" s="80">
        <v>15</v>
      </c>
      <c r="M238" s="80"/>
      <c r="N238" s="80"/>
      <c r="O238" s="80">
        <v>215.01989</v>
      </c>
      <c r="P238" s="80"/>
    </row>
    <row r="239" spans="1:16" s="24" customFormat="1" ht="90" hidden="1" customHeight="1" outlineLevel="1" x14ac:dyDescent="0.3">
      <c r="A239" s="19"/>
      <c r="B239" s="268"/>
      <c r="C239" s="268"/>
      <c r="D239" s="243"/>
      <c r="E239" s="20" t="s">
        <v>13</v>
      </c>
      <c r="F239" s="21" t="s">
        <v>150</v>
      </c>
      <c r="G239" s="22" t="s">
        <v>234</v>
      </c>
      <c r="H239" s="142"/>
      <c r="I239" s="142">
        <v>127.1</v>
      </c>
      <c r="J239" s="142"/>
      <c r="K239" s="80"/>
      <c r="L239" s="80">
        <v>10</v>
      </c>
      <c r="M239" s="80"/>
      <c r="N239" s="80"/>
      <c r="O239" s="80">
        <v>108.32505999999999</v>
      </c>
      <c r="P239" s="80"/>
    </row>
    <row r="240" spans="1:16" s="24" customFormat="1" ht="105" hidden="1" customHeight="1" outlineLevel="1" x14ac:dyDescent="0.3">
      <c r="A240" s="19"/>
      <c r="B240" s="268"/>
      <c r="C240" s="268"/>
      <c r="D240" s="243"/>
      <c r="E240" s="20" t="s">
        <v>13</v>
      </c>
      <c r="F240" s="21" t="s">
        <v>150</v>
      </c>
      <c r="G240" s="22" t="s">
        <v>235</v>
      </c>
      <c r="H240" s="142"/>
      <c r="I240" s="142">
        <v>170.2</v>
      </c>
      <c r="J240" s="142"/>
      <c r="K240" s="80"/>
      <c r="L240" s="80">
        <v>15</v>
      </c>
      <c r="M240" s="80"/>
      <c r="N240" s="80"/>
      <c r="O240" s="80">
        <v>261.81094000000002</v>
      </c>
      <c r="P240" s="80"/>
    </row>
    <row r="241" spans="1:16" s="24" customFormat="1" ht="90" hidden="1" customHeight="1" outlineLevel="1" x14ac:dyDescent="0.3">
      <c r="A241" s="19"/>
      <c r="B241" s="268"/>
      <c r="C241" s="268"/>
      <c r="D241" s="243"/>
      <c r="E241" s="20" t="s">
        <v>13</v>
      </c>
      <c r="F241" s="21" t="s">
        <v>150</v>
      </c>
      <c r="G241" s="22" t="s">
        <v>206</v>
      </c>
      <c r="H241" s="142"/>
      <c r="I241" s="142">
        <v>167</v>
      </c>
      <c r="J241" s="142"/>
      <c r="K241" s="80"/>
      <c r="L241" s="80">
        <v>5</v>
      </c>
      <c r="M241" s="80"/>
      <c r="N241" s="80"/>
      <c r="O241" s="80">
        <v>111.154</v>
      </c>
      <c r="P241" s="80"/>
    </row>
    <row r="242" spans="1:16" s="24" customFormat="1" ht="90" hidden="1" customHeight="1" outlineLevel="1" x14ac:dyDescent="0.3">
      <c r="A242" s="19"/>
      <c r="B242" s="268"/>
      <c r="C242" s="268"/>
      <c r="D242" s="243"/>
      <c r="E242" s="20" t="s">
        <v>13</v>
      </c>
      <c r="F242" s="21" t="s">
        <v>150</v>
      </c>
      <c r="G242" s="22" t="s">
        <v>236</v>
      </c>
      <c r="H242" s="142"/>
      <c r="I242" s="142">
        <v>195</v>
      </c>
      <c r="J242" s="142"/>
      <c r="K242" s="80"/>
      <c r="L242" s="80">
        <v>45</v>
      </c>
      <c r="M242" s="80"/>
      <c r="N242" s="80"/>
      <c r="O242" s="80">
        <v>109.65985999999999</v>
      </c>
      <c r="P242" s="80"/>
    </row>
    <row r="243" spans="1:16" s="24" customFormat="1" ht="90" hidden="1" customHeight="1" outlineLevel="1" x14ac:dyDescent="0.3">
      <c r="A243" s="19"/>
      <c r="B243" s="268"/>
      <c r="C243" s="268"/>
      <c r="D243" s="243"/>
      <c r="E243" s="20" t="s">
        <v>13</v>
      </c>
      <c r="F243" s="21" t="s">
        <v>150</v>
      </c>
      <c r="G243" s="22" t="s">
        <v>312</v>
      </c>
      <c r="H243" s="142"/>
      <c r="I243" s="142"/>
      <c r="J243" s="142">
        <v>30</v>
      </c>
      <c r="K243" s="80"/>
      <c r="L243" s="80"/>
      <c r="M243" s="80">
        <v>15</v>
      </c>
      <c r="N243" s="80"/>
      <c r="O243" s="80"/>
      <c r="P243" s="80">
        <v>98.812119999999993</v>
      </c>
    </row>
    <row r="244" spans="1:16" s="24" customFormat="1" ht="90" hidden="1" customHeight="1" outlineLevel="1" x14ac:dyDescent="0.3">
      <c r="A244" s="19"/>
      <c r="B244" s="268"/>
      <c r="C244" s="268"/>
      <c r="D244" s="243"/>
      <c r="E244" s="20" t="s">
        <v>13</v>
      </c>
      <c r="F244" s="21" t="s">
        <v>150</v>
      </c>
      <c r="G244" s="22" t="s">
        <v>313</v>
      </c>
      <c r="H244" s="142"/>
      <c r="I244" s="142"/>
      <c r="J244" s="142">
        <v>93</v>
      </c>
      <c r="K244" s="80"/>
      <c r="L244" s="80"/>
      <c r="M244" s="80">
        <v>15</v>
      </c>
      <c r="N244" s="80"/>
      <c r="O244" s="80"/>
      <c r="P244" s="80">
        <v>110.68594</v>
      </c>
    </row>
    <row r="245" spans="1:16" s="24" customFormat="1" ht="135" hidden="1" customHeight="1" outlineLevel="1" x14ac:dyDescent="0.3">
      <c r="A245" s="19"/>
      <c r="B245" s="268"/>
      <c r="C245" s="268"/>
      <c r="D245" s="243"/>
      <c r="E245" s="20" t="s">
        <v>13</v>
      </c>
      <c r="F245" s="21" t="s">
        <v>150</v>
      </c>
      <c r="G245" s="22" t="s">
        <v>314</v>
      </c>
      <c r="H245" s="142"/>
      <c r="I245" s="142"/>
      <c r="J245" s="142">
        <v>153</v>
      </c>
      <c r="K245" s="80"/>
      <c r="L245" s="80"/>
      <c r="M245" s="80">
        <v>15</v>
      </c>
      <c r="N245" s="80"/>
      <c r="O245" s="80"/>
      <c r="P245" s="80">
        <v>330.45949999999999</v>
      </c>
    </row>
    <row r="246" spans="1:16" s="24" customFormat="1" ht="90" hidden="1" customHeight="1" outlineLevel="1" x14ac:dyDescent="0.3">
      <c r="A246" s="19"/>
      <c r="B246" s="268"/>
      <c r="C246" s="268"/>
      <c r="D246" s="243"/>
      <c r="E246" s="20" t="s">
        <v>13</v>
      </c>
      <c r="F246" s="21" t="s">
        <v>150</v>
      </c>
      <c r="G246" s="22" t="s">
        <v>315</v>
      </c>
      <c r="H246" s="142"/>
      <c r="I246" s="142"/>
      <c r="J246" s="142">
        <v>98</v>
      </c>
      <c r="K246" s="80"/>
      <c r="L246" s="80"/>
      <c r="M246" s="80">
        <v>8</v>
      </c>
      <c r="N246" s="80"/>
      <c r="O246" s="80"/>
      <c r="P246" s="80">
        <v>95.925119999999993</v>
      </c>
    </row>
    <row r="247" spans="1:16" s="24" customFormat="1" ht="90" hidden="1" customHeight="1" outlineLevel="1" x14ac:dyDescent="0.3">
      <c r="A247" s="19"/>
      <c r="B247" s="268"/>
      <c r="C247" s="268"/>
      <c r="D247" s="243"/>
      <c r="E247" s="20" t="s">
        <v>13</v>
      </c>
      <c r="F247" s="21" t="s">
        <v>150</v>
      </c>
      <c r="G247" s="22" t="s">
        <v>316</v>
      </c>
      <c r="H247" s="142"/>
      <c r="I247" s="142"/>
      <c r="J247" s="142">
        <v>14.7</v>
      </c>
      <c r="K247" s="80"/>
      <c r="L247" s="80"/>
      <c r="M247" s="80">
        <v>15</v>
      </c>
      <c r="N247" s="80"/>
      <c r="O247" s="80"/>
      <c r="P247" s="80">
        <v>97.181510000000003</v>
      </c>
    </row>
    <row r="248" spans="1:16" s="24" customFormat="1" ht="120" hidden="1" customHeight="1" outlineLevel="1" x14ac:dyDescent="0.3">
      <c r="A248" s="19"/>
      <c r="B248" s="268"/>
      <c r="C248" s="268"/>
      <c r="D248" s="243"/>
      <c r="E248" s="20" t="s">
        <v>13</v>
      </c>
      <c r="F248" s="21" t="s">
        <v>150</v>
      </c>
      <c r="G248" s="22" t="s">
        <v>317</v>
      </c>
      <c r="H248" s="142"/>
      <c r="I248" s="142"/>
      <c r="J248" s="142">
        <v>167</v>
      </c>
      <c r="K248" s="80"/>
      <c r="L248" s="80"/>
      <c r="M248" s="80">
        <v>15</v>
      </c>
      <c r="N248" s="80"/>
      <c r="O248" s="80"/>
      <c r="P248" s="80">
        <v>185.78550000000001</v>
      </c>
    </row>
    <row r="249" spans="1:16" s="24" customFormat="1" ht="90" hidden="1" customHeight="1" outlineLevel="1" x14ac:dyDescent="0.3">
      <c r="A249" s="19"/>
      <c r="B249" s="268"/>
      <c r="C249" s="268"/>
      <c r="D249" s="243"/>
      <c r="E249" s="20" t="s">
        <v>13</v>
      </c>
      <c r="F249" s="21" t="s">
        <v>150</v>
      </c>
      <c r="G249" s="22" t="s">
        <v>318</v>
      </c>
      <c r="H249" s="142"/>
      <c r="I249" s="142"/>
      <c r="J249" s="142">
        <v>29</v>
      </c>
      <c r="K249" s="80"/>
      <c r="L249" s="80"/>
      <c r="M249" s="80">
        <v>15</v>
      </c>
      <c r="N249" s="80"/>
      <c r="O249" s="80"/>
      <c r="P249" s="80">
        <v>102.30014</v>
      </c>
    </row>
    <row r="250" spans="1:16" s="24" customFormat="1" ht="105" hidden="1" customHeight="1" outlineLevel="1" x14ac:dyDescent="0.3">
      <c r="A250" s="19"/>
      <c r="B250" s="268"/>
      <c r="C250" s="268"/>
      <c r="D250" s="243"/>
      <c r="E250" s="20" t="s">
        <v>13</v>
      </c>
      <c r="F250" s="21" t="s">
        <v>150</v>
      </c>
      <c r="G250" s="22" t="s">
        <v>319</v>
      </c>
      <c r="H250" s="142"/>
      <c r="I250" s="142"/>
      <c r="J250" s="142">
        <v>25</v>
      </c>
      <c r="K250" s="80"/>
      <c r="L250" s="80"/>
      <c r="M250" s="80">
        <v>15</v>
      </c>
      <c r="N250" s="80"/>
      <c r="O250" s="80"/>
      <c r="P250" s="80">
        <v>106.50214</v>
      </c>
    </row>
    <row r="251" spans="1:16" s="24" customFormat="1" ht="15" hidden="1" customHeight="1" outlineLevel="1" x14ac:dyDescent="0.3">
      <c r="A251" s="19"/>
      <c r="B251" s="268"/>
      <c r="C251" s="268"/>
      <c r="D251" s="243"/>
      <c r="E251" s="20" t="s">
        <v>13</v>
      </c>
      <c r="F251" s="21" t="s">
        <v>150</v>
      </c>
      <c r="G251" s="22" t="s">
        <v>320</v>
      </c>
      <c r="H251" s="142"/>
      <c r="I251" s="142"/>
      <c r="J251" s="142">
        <v>30</v>
      </c>
      <c r="K251" s="80"/>
      <c r="L251" s="80"/>
      <c r="M251" s="80">
        <v>15</v>
      </c>
      <c r="N251" s="80"/>
      <c r="O251" s="80"/>
      <c r="P251" s="80">
        <v>144.47363999999999</v>
      </c>
    </row>
    <row r="252" spans="1:16" s="24" customFormat="1" ht="105" hidden="1" customHeight="1" outlineLevel="1" x14ac:dyDescent="0.3">
      <c r="A252" s="19"/>
      <c r="B252" s="268"/>
      <c r="C252" s="268"/>
      <c r="D252" s="243"/>
      <c r="E252" s="20" t="s">
        <v>13</v>
      </c>
      <c r="F252" s="21" t="s">
        <v>150</v>
      </c>
      <c r="G252" s="22" t="s">
        <v>321</v>
      </c>
      <c r="H252" s="142"/>
      <c r="I252" s="142"/>
      <c r="J252" s="142">
        <v>118</v>
      </c>
      <c r="K252" s="80"/>
      <c r="L252" s="80"/>
      <c r="M252" s="80">
        <v>15</v>
      </c>
      <c r="N252" s="80"/>
      <c r="O252" s="80"/>
      <c r="P252" s="80">
        <v>220.69099</v>
      </c>
    </row>
    <row r="253" spans="1:16" s="24" customFormat="1" ht="90" hidden="1" customHeight="1" outlineLevel="1" x14ac:dyDescent="0.3">
      <c r="A253" s="19"/>
      <c r="B253" s="268"/>
      <c r="C253" s="268"/>
      <c r="D253" s="243"/>
      <c r="E253" s="20" t="s">
        <v>13</v>
      </c>
      <c r="F253" s="21" t="s">
        <v>150</v>
      </c>
      <c r="G253" s="22" t="s">
        <v>322</v>
      </c>
      <c r="H253" s="142"/>
      <c r="I253" s="142"/>
      <c r="J253" s="142">
        <v>52</v>
      </c>
      <c r="K253" s="80"/>
      <c r="L253" s="80"/>
      <c r="M253" s="80">
        <v>5</v>
      </c>
      <c r="N253" s="80"/>
      <c r="O253" s="80"/>
      <c r="P253" s="80">
        <v>150.57318000000001</v>
      </c>
    </row>
    <row r="254" spans="1:16" s="24" customFormat="1" ht="105" hidden="1" customHeight="1" outlineLevel="1" x14ac:dyDescent="0.3">
      <c r="A254" s="19"/>
      <c r="B254" s="268"/>
      <c r="C254" s="268"/>
      <c r="D254" s="243"/>
      <c r="E254" s="20" t="s">
        <v>13</v>
      </c>
      <c r="F254" s="21" t="s">
        <v>150</v>
      </c>
      <c r="G254" s="22" t="s">
        <v>323</v>
      </c>
      <c r="H254" s="142"/>
      <c r="I254" s="142"/>
      <c r="J254" s="142">
        <v>80</v>
      </c>
      <c r="K254" s="80"/>
      <c r="L254" s="80"/>
      <c r="M254" s="80">
        <v>15</v>
      </c>
      <c r="N254" s="80"/>
      <c r="O254" s="80"/>
      <c r="P254" s="80">
        <v>122.62788999999999</v>
      </c>
    </row>
    <row r="255" spans="1:16" s="24" customFormat="1" ht="105" hidden="1" customHeight="1" outlineLevel="1" x14ac:dyDescent="0.3">
      <c r="A255" s="19"/>
      <c r="B255" s="268"/>
      <c r="C255" s="268"/>
      <c r="D255" s="243"/>
      <c r="E255" s="20" t="s">
        <v>13</v>
      </c>
      <c r="F255" s="21" t="s">
        <v>150</v>
      </c>
      <c r="G255" s="22" t="s">
        <v>324</v>
      </c>
      <c r="H255" s="142"/>
      <c r="I255" s="142"/>
      <c r="J255" s="142">
        <v>65</v>
      </c>
      <c r="K255" s="80"/>
      <c r="L255" s="80"/>
      <c r="M255" s="80">
        <v>15</v>
      </c>
      <c r="N255" s="80"/>
      <c r="O255" s="80"/>
      <c r="P255" s="80">
        <v>148.13269</v>
      </c>
    </row>
    <row r="256" spans="1:16" s="24" customFormat="1" ht="90" hidden="1" customHeight="1" outlineLevel="1" x14ac:dyDescent="0.3">
      <c r="A256" s="19"/>
      <c r="B256" s="268"/>
      <c r="C256" s="268"/>
      <c r="D256" s="243"/>
      <c r="E256" s="20" t="s">
        <v>13</v>
      </c>
      <c r="F256" s="21" t="s">
        <v>150</v>
      </c>
      <c r="G256" s="22" t="s">
        <v>325</v>
      </c>
      <c r="H256" s="142"/>
      <c r="I256" s="142"/>
      <c r="J256" s="142">
        <v>25</v>
      </c>
      <c r="K256" s="80"/>
      <c r="L256" s="80"/>
      <c r="M256" s="80">
        <v>15</v>
      </c>
      <c r="N256" s="80"/>
      <c r="O256" s="80"/>
      <c r="P256" s="80">
        <v>88.881969999999995</v>
      </c>
    </row>
    <row r="257" spans="1:16" s="24" customFormat="1" ht="120" hidden="1" customHeight="1" outlineLevel="1" x14ac:dyDescent="0.3">
      <c r="A257" s="19"/>
      <c r="B257" s="268"/>
      <c r="C257" s="268"/>
      <c r="D257" s="243"/>
      <c r="E257" s="20" t="s">
        <v>13</v>
      </c>
      <c r="F257" s="21" t="s">
        <v>150</v>
      </c>
      <c r="G257" s="22" t="s">
        <v>326</v>
      </c>
      <c r="H257" s="142"/>
      <c r="I257" s="142"/>
      <c r="J257" s="142">
        <v>60</v>
      </c>
      <c r="K257" s="80"/>
      <c r="L257" s="80"/>
      <c r="M257" s="80">
        <v>15</v>
      </c>
      <c r="N257" s="80"/>
      <c r="O257" s="80"/>
      <c r="P257" s="80">
        <v>139.33511999999999</v>
      </c>
    </row>
    <row r="258" spans="1:16" s="24" customFormat="1" ht="105" hidden="1" customHeight="1" outlineLevel="1" x14ac:dyDescent="0.3">
      <c r="A258" s="19"/>
      <c r="B258" s="268"/>
      <c r="C258" s="268"/>
      <c r="D258" s="243"/>
      <c r="E258" s="20" t="s">
        <v>13</v>
      </c>
      <c r="F258" s="21" t="s">
        <v>150</v>
      </c>
      <c r="G258" s="22" t="s">
        <v>327</v>
      </c>
      <c r="H258" s="142"/>
      <c r="I258" s="142"/>
      <c r="J258" s="142">
        <v>196</v>
      </c>
      <c r="K258" s="80"/>
      <c r="L258" s="80"/>
      <c r="M258" s="80">
        <v>15</v>
      </c>
      <c r="N258" s="80"/>
      <c r="O258" s="80"/>
      <c r="P258" s="80">
        <v>104.71845</v>
      </c>
    </row>
    <row r="259" spans="1:16" s="24" customFormat="1" ht="120" hidden="1" customHeight="1" outlineLevel="1" x14ac:dyDescent="0.3">
      <c r="A259" s="19"/>
      <c r="B259" s="268"/>
      <c r="C259" s="268"/>
      <c r="D259" s="243"/>
      <c r="E259" s="20" t="s">
        <v>13</v>
      </c>
      <c r="F259" s="21" t="s">
        <v>150</v>
      </c>
      <c r="G259" s="22" t="s">
        <v>328</v>
      </c>
      <c r="H259" s="142"/>
      <c r="I259" s="142"/>
      <c r="J259" s="142">
        <v>112</v>
      </c>
      <c r="K259" s="80"/>
      <c r="L259" s="80"/>
      <c r="M259" s="80">
        <v>15</v>
      </c>
      <c r="N259" s="80"/>
      <c r="O259" s="80"/>
      <c r="P259" s="80">
        <v>200.06967</v>
      </c>
    </row>
    <row r="260" spans="1:16" s="24" customFormat="1" ht="105" hidden="1" customHeight="1" outlineLevel="1" x14ac:dyDescent="0.3">
      <c r="A260" s="19"/>
      <c r="B260" s="268"/>
      <c r="C260" s="268"/>
      <c r="D260" s="243"/>
      <c r="E260" s="20" t="s">
        <v>13</v>
      </c>
      <c r="F260" s="21" t="s">
        <v>150</v>
      </c>
      <c r="G260" s="22" t="s">
        <v>329</v>
      </c>
      <c r="H260" s="142"/>
      <c r="I260" s="142"/>
      <c r="J260" s="142">
        <v>170</v>
      </c>
      <c r="K260" s="80"/>
      <c r="L260" s="80"/>
      <c r="M260" s="80">
        <v>15</v>
      </c>
      <c r="N260" s="80"/>
      <c r="O260" s="80"/>
      <c r="P260" s="80">
        <v>222.71285</v>
      </c>
    </row>
    <row r="261" spans="1:16" s="24" customFormat="1" ht="90" hidden="1" customHeight="1" outlineLevel="1" x14ac:dyDescent="0.3">
      <c r="A261" s="19"/>
      <c r="B261" s="268"/>
      <c r="C261" s="268"/>
      <c r="D261" s="243"/>
      <c r="E261" s="20" t="s">
        <v>13</v>
      </c>
      <c r="F261" s="21" t="s">
        <v>150</v>
      </c>
      <c r="G261" s="22" t="s">
        <v>330</v>
      </c>
      <c r="H261" s="142"/>
      <c r="I261" s="142"/>
      <c r="J261" s="142">
        <v>55</v>
      </c>
      <c r="K261" s="80"/>
      <c r="L261" s="80"/>
      <c r="M261" s="80">
        <v>15</v>
      </c>
      <c r="N261" s="80"/>
      <c r="O261" s="80"/>
      <c r="P261" s="80">
        <v>141.26123999999999</v>
      </c>
    </row>
    <row r="262" spans="1:16" s="24" customFormat="1" ht="105" hidden="1" customHeight="1" outlineLevel="1" x14ac:dyDescent="0.3">
      <c r="A262" s="19"/>
      <c r="B262" s="268"/>
      <c r="C262" s="268"/>
      <c r="D262" s="243"/>
      <c r="E262" s="20" t="s">
        <v>13</v>
      </c>
      <c r="F262" s="21" t="s">
        <v>150</v>
      </c>
      <c r="G262" s="22" t="s">
        <v>331</v>
      </c>
      <c r="H262" s="142"/>
      <c r="I262" s="142"/>
      <c r="J262" s="142">
        <v>28</v>
      </c>
      <c r="K262" s="80"/>
      <c r="L262" s="80"/>
      <c r="M262" s="80">
        <v>15</v>
      </c>
      <c r="N262" s="80"/>
      <c r="O262" s="80"/>
      <c r="P262" s="80">
        <v>102.08235000000001</v>
      </c>
    </row>
    <row r="263" spans="1:16" s="24" customFormat="1" ht="120" hidden="1" customHeight="1" outlineLevel="1" x14ac:dyDescent="0.3">
      <c r="A263" s="19"/>
      <c r="B263" s="268"/>
      <c r="C263" s="268"/>
      <c r="D263" s="243"/>
      <c r="E263" s="20" t="s">
        <v>13</v>
      </c>
      <c r="F263" s="21" t="s">
        <v>150</v>
      </c>
      <c r="G263" s="22" t="s">
        <v>332</v>
      </c>
      <c r="H263" s="142"/>
      <c r="I263" s="142"/>
      <c r="J263" s="142">
        <v>21</v>
      </c>
      <c r="K263" s="80"/>
      <c r="L263" s="80"/>
      <c r="M263" s="80">
        <v>15</v>
      </c>
      <c r="N263" s="80"/>
      <c r="O263" s="80"/>
      <c r="P263" s="80">
        <v>132.25243</v>
      </c>
    </row>
    <row r="264" spans="1:16" s="24" customFormat="1" ht="120" hidden="1" customHeight="1" outlineLevel="1" x14ac:dyDescent="0.3">
      <c r="A264" s="19"/>
      <c r="B264" s="268"/>
      <c r="C264" s="268"/>
      <c r="D264" s="243"/>
      <c r="E264" s="20" t="s">
        <v>13</v>
      </c>
      <c r="F264" s="21" t="s">
        <v>150</v>
      </c>
      <c r="G264" s="22" t="s">
        <v>333</v>
      </c>
      <c r="H264" s="142"/>
      <c r="I264" s="142"/>
      <c r="J264" s="142">
        <v>184</v>
      </c>
      <c r="K264" s="80"/>
      <c r="L264" s="80"/>
      <c r="M264" s="80">
        <v>15</v>
      </c>
      <c r="N264" s="80"/>
      <c r="O264" s="80"/>
      <c r="P264" s="80">
        <v>206.791</v>
      </c>
    </row>
    <row r="265" spans="1:16" s="24" customFormat="1" ht="90" hidden="1" customHeight="1" outlineLevel="1" x14ac:dyDescent="0.3">
      <c r="A265" s="19"/>
      <c r="B265" s="268"/>
      <c r="C265" s="268"/>
      <c r="D265" s="243"/>
      <c r="E265" s="20" t="s">
        <v>13</v>
      </c>
      <c r="F265" s="21" t="s">
        <v>150</v>
      </c>
      <c r="G265" s="22" t="s">
        <v>334</v>
      </c>
      <c r="H265" s="142"/>
      <c r="I265" s="142"/>
      <c r="J265" s="142">
        <v>105</v>
      </c>
      <c r="K265" s="80"/>
      <c r="L265" s="80"/>
      <c r="M265" s="80">
        <v>15</v>
      </c>
      <c r="N265" s="80"/>
      <c r="O265" s="80"/>
      <c r="P265" s="80">
        <v>269.68669999999997</v>
      </c>
    </row>
    <row r="266" spans="1:16" s="24" customFormat="1" ht="90" hidden="1" customHeight="1" outlineLevel="1" x14ac:dyDescent="0.3">
      <c r="A266" s="19"/>
      <c r="B266" s="268"/>
      <c r="C266" s="268"/>
      <c r="D266" s="243"/>
      <c r="E266" s="20" t="s">
        <v>13</v>
      </c>
      <c r="F266" s="21" t="s">
        <v>150</v>
      </c>
      <c r="G266" s="22" t="s">
        <v>335</v>
      </c>
      <c r="H266" s="142"/>
      <c r="I266" s="142"/>
      <c r="J266" s="142">
        <v>25</v>
      </c>
      <c r="K266" s="80"/>
      <c r="L266" s="80"/>
      <c r="M266" s="80">
        <v>15</v>
      </c>
      <c r="N266" s="80"/>
      <c r="O266" s="80"/>
      <c r="P266" s="80">
        <v>128.48356999999999</v>
      </c>
    </row>
    <row r="267" spans="1:16" s="24" customFormat="1" ht="105" hidden="1" customHeight="1" outlineLevel="1" x14ac:dyDescent="0.3">
      <c r="A267" s="19"/>
      <c r="B267" s="268"/>
      <c r="C267" s="268"/>
      <c r="D267" s="243"/>
      <c r="E267" s="20" t="s">
        <v>13</v>
      </c>
      <c r="F267" s="21" t="s">
        <v>150</v>
      </c>
      <c r="G267" s="22" t="s">
        <v>336</v>
      </c>
      <c r="H267" s="142"/>
      <c r="I267" s="142"/>
      <c r="J267" s="142">
        <v>78</v>
      </c>
      <c r="K267" s="80"/>
      <c r="L267" s="80"/>
      <c r="M267" s="80">
        <v>15</v>
      </c>
      <c r="N267" s="80"/>
      <c r="O267" s="80"/>
      <c r="P267" s="80">
        <v>120.64821000000001</v>
      </c>
    </row>
    <row r="268" spans="1:16" s="24" customFormat="1" ht="120" hidden="1" customHeight="1" outlineLevel="1" x14ac:dyDescent="0.3">
      <c r="A268" s="19"/>
      <c r="B268" s="268"/>
      <c r="C268" s="268"/>
      <c r="D268" s="243"/>
      <c r="E268" s="20" t="s">
        <v>13</v>
      </c>
      <c r="F268" s="21" t="s">
        <v>150</v>
      </c>
      <c r="G268" s="22" t="s">
        <v>337</v>
      </c>
      <c r="H268" s="142"/>
      <c r="I268" s="142"/>
      <c r="J268" s="142">
        <v>89</v>
      </c>
      <c r="K268" s="80"/>
      <c r="L268" s="80"/>
      <c r="M268" s="80">
        <v>15</v>
      </c>
      <c r="N268" s="80"/>
      <c r="O268" s="80"/>
      <c r="P268" s="80">
        <v>225.56529</v>
      </c>
    </row>
    <row r="269" spans="1:16" s="24" customFormat="1" ht="90" hidden="1" customHeight="1" outlineLevel="1" x14ac:dyDescent="0.3">
      <c r="A269" s="19"/>
      <c r="B269" s="268"/>
      <c r="C269" s="268"/>
      <c r="D269" s="243"/>
      <c r="E269" s="20" t="s">
        <v>13</v>
      </c>
      <c r="F269" s="21" t="s">
        <v>150</v>
      </c>
      <c r="G269" s="22" t="s">
        <v>338</v>
      </c>
      <c r="H269" s="142"/>
      <c r="I269" s="142"/>
      <c r="J269" s="142">
        <v>29</v>
      </c>
      <c r="K269" s="80"/>
      <c r="L269" s="80"/>
      <c r="M269" s="80">
        <v>15</v>
      </c>
      <c r="N269" s="80"/>
      <c r="O269" s="80"/>
      <c r="P269" s="80">
        <v>130.24520999999999</v>
      </c>
    </row>
    <row r="270" spans="1:16" s="24" customFormat="1" ht="120" hidden="1" customHeight="1" outlineLevel="1" x14ac:dyDescent="0.3">
      <c r="A270" s="19"/>
      <c r="B270" s="268"/>
      <c r="C270" s="268"/>
      <c r="D270" s="243"/>
      <c r="E270" s="20" t="s">
        <v>13</v>
      </c>
      <c r="F270" s="21" t="s">
        <v>150</v>
      </c>
      <c r="G270" s="22" t="s">
        <v>339</v>
      </c>
      <c r="H270" s="142"/>
      <c r="I270" s="142"/>
      <c r="J270" s="142">
        <v>83</v>
      </c>
      <c r="K270" s="80"/>
      <c r="L270" s="80"/>
      <c r="M270" s="80">
        <v>15</v>
      </c>
      <c r="N270" s="80"/>
      <c r="O270" s="80"/>
      <c r="P270" s="80">
        <v>178.09902</v>
      </c>
    </row>
    <row r="271" spans="1:16" s="24" customFormat="1" ht="105" hidden="1" customHeight="1" outlineLevel="1" x14ac:dyDescent="0.3">
      <c r="A271" s="19"/>
      <c r="B271" s="268"/>
      <c r="C271" s="268"/>
      <c r="D271" s="243"/>
      <c r="E271" s="20" t="s">
        <v>13</v>
      </c>
      <c r="F271" s="21" t="s">
        <v>150</v>
      </c>
      <c r="G271" s="22" t="s">
        <v>340</v>
      </c>
      <c r="H271" s="142"/>
      <c r="I271" s="142"/>
      <c r="J271" s="142">
        <v>29</v>
      </c>
      <c r="K271" s="80"/>
      <c r="L271" s="80"/>
      <c r="M271" s="80">
        <v>5</v>
      </c>
      <c r="N271" s="80"/>
      <c r="O271" s="80"/>
      <c r="P271" s="80">
        <v>117.49294</v>
      </c>
    </row>
    <row r="272" spans="1:16" s="24" customFormat="1" ht="120" hidden="1" customHeight="1" outlineLevel="1" x14ac:dyDescent="0.3">
      <c r="A272" s="19"/>
      <c r="B272" s="268"/>
      <c r="C272" s="268"/>
      <c r="D272" s="243"/>
      <c r="E272" s="20" t="s">
        <v>13</v>
      </c>
      <c r="F272" s="21" t="s">
        <v>150</v>
      </c>
      <c r="G272" s="22" t="s">
        <v>341</v>
      </c>
      <c r="H272" s="142"/>
      <c r="I272" s="142"/>
      <c r="J272" s="142">
        <v>62</v>
      </c>
      <c r="K272" s="80"/>
      <c r="L272" s="80"/>
      <c r="M272" s="80">
        <v>6</v>
      </c>
      <c r="N272" s="80"/>
      <c r="O272" s="80"/>
      <c r="P272" s="80">
        <v>128.292</v>
      </c>
    </row>
    <row r="273" spans="1:16" s="24" customFormat="1" ht="105" hidden="1" customHeight="1" outlineLevel="1" x14ac:dyDescent="0.3">
      <c r="A273" s="19"/>
      <c r="B273" s="268"/>
      <c r="C273" s="268"/>
      <c r="D273" s="243"/>
      <c r="E273" s="20" t="s">
        <v>13</v>
      </c>
      <c r="F273" s="21" t="s">
        <v>150</v>
      </c>
      <c r="G273" s="22" t="s">
        <v>342</v>
      </c>
      <c r="H273" s="142"/>
      <c r="I273" s="142"/>
      <c r="J273" s="142">
        <v>180</v>
      </c>
      <c r="K273" s="80"/>
      <c r="L273" s="80"/>
      <c r="M273" s="80">
        <v>15</v>
      </c>
      <c r="N273" s="80"/>
      <c r="O273" s="80"/>
      <c r="P273" s="80">
        <v>121.19799999999999</v>
      </c>
    </row>
    <row r="274" spans="1:16" s="24" customFormat="1" ht="105" hidden="1" customHeight="1" outlineLevel="1" x14ac:dyDescent="0.3">
      <c r="A274" s="19"/>
      <c r="B274" s="268"/>
      <c r="C274" s="268"/>
      <c r="D274" s="243"/>
      <c r="E274" s="20" t="s">
        <v>13</v>
      </c>
      <c r="F274" s="21" t="s">
        <v>150</v>
      </c>
      <c r="G274" s="22" t="s">
        <v>343</v>
      </c>
      <c r="H274" s="142"/>
      <c r="I274" s="142"/>
      <c r="J274" s="142">
        <v>49</v>
      </c>
      <c r="K274" s="80"/>
      <c r="L274" s="80"/>
      <c r="M274" s="80">
        <v>6</v>
      </c>
      <c r="N274" s="80"/>
      <c r="O274" s="80"/>
      <c r="P274" s="80">
        <v>92.414770000000004</v>
      </c>
    </row>
    <row r="275" spans="1:16" s="24" customFormat="1" ht="105" hidden="1" customHeight="1" outlineLevel="1" x14ac:dyDescent="0.3">
      <c r="A275" s="19"/>
      <c r="B275" s="268"/>
      <c r="C275" s="268"/>
      <c r="D275" s="243"/>
      <c r="E275" s="20" t="s">
        <v>13</v>
      </c>
      <c r="F275" s="21" t="s">
        <v>150</v>
      </c>
      <c r="G275" s="22" t="s">
        <v>344</v>
      </c>
      <c r="H275" s="142"/>
      <c r="I275" s="142"/>
      <c r="J275" s="142">
        <v>106</v>
      </c>
      <c r="K275" s="80"/>
      <c r="L275" s="80"/>
      <c r="M275" s="80">
        <v>15</v>
      </c>
      <c r="N275" s="80"/>
      <c r="O275" s="80"/>
      <c r="P275" s="80">
        <v>155.38176999999999</v>
      </c>
    </row>
    <row r="276" spans="1:16" s="24" customFormat="1" ht="105" hidden="1" customHeight="1" outlineLevel="1" x14ac:dyDescent="0.3">
      <c r="A276" s="19"/>
      <c r="B276" s="268"/>
      <c r="C276" s="268"/>
      <c r="D276" s="243"/>
      <c r="E276" s="20" t="s">
        <v>13</v>
      </c>
      <c r="F276" s="21" t="s">
        <v>150</v>
      </c>
      <c r="G276" s="22" t="s">
        <v>345</v>
      </c>
      <c r="H276" s="142"/>
      <c r="I276" s="142"/>
      <c r="J276" s="142">
        <v>24.4</v>
      </c>
      <c r="K276" s="80"/>
      <c r="L276" s="80"/>
      <c r="M276" s="80">
        <v>15</v>
      </c>
      <c r="N276" s="80"/>
      <c r="O276" s="80"/>
      <c r="P276" s="80">
        <v>105.62784000000001</v>
      </c>
    </row>
    <row r="277" spans="1:16" s="24" customFormat="1" ht="120" hidden="1" customHeight="1" outlineLevel="1" x14ac:dyDescent="0.3">
      <c r="A277" s="19"/>
      <c r="B277" s="268"/>
      <c r="C277" s="268"/>
      <c r="D277" s="243"/>
      <c r="E277" s="20" t="s">
        <v>13</v>
      </c>
      <c r="F277" s="21" t="s">
        <v>150</v>
      </c>
      <c r="G277" s="22" t="s">
        <v>346</v>
      </c>
      <c r="H277" s="142"/>
      <c r="I277" s="142"/>
      <c r="J277" s="142">
        <v>22</v>
      </c>
      <c r="K277" s="80"/>
      <c r="L277" s="80"/>
      <c r="M277" s="80">
        <v>15</v>
      </c>
      <c r="N277" s="80"/>
      <c r="O277" s="80"/>
      <c r="P277" s="80">
        <v>84.918459999999996</v>
      </c>
    </row>
    <row r="278" spans="1:16" s="24" customFormat="1" ht="105" hidden="1" customHeight="1" outlineLevel="1" x14ac:dyDescent="0.3">
      <c r="A278" s="19"/>
      <c r="B278" s="268"/>
      <c r="C278" s="268"/>
      <c r="D278" s="243"/>
      <c r="E278" s="20" t="s">
        <v>13</v>
      </c>
      <c r="F278" s="21" t="s">
        <v>150</v>
      </c>
      <c r="G278" s="22" t="s">
        <v>347</v>
      </c>
      <c r="H278" s="142"/>
      <c r="I278" s="142"/>
      <c r="J278" s="142">
        <v>85</v>
      </c>
      <c r="K278" s="80"/>
      <c r="L278" s="80"/>
      <c r="M278" s="80">
        <v>15</v>
      </c>
      <c r="N278" s="80"/>
      <c r="O278" s="80"/>
      <c r="P278" s="80">
        <v>817.27787000000001</v>
      </c>
    </row>
    <row r="279" spans="1:16" s="24" customFormat="1" ht="135" hidden="1" customHeight="1" outlineLevel="1" x14ac:dyDescent="0.3">
      <c r="A279" s="19"/>
      <c r="B279" s="268"/>
      <c r="C279" s="268"/>
      <c r="D279" s="243"/>
      <c r="E279" s="20" t="s">
        <v>13</v>
      </c>
      <c r="F279" s="21" t="s">
        <v>150</v>
      </c>
      <c r="G279" s="22" t="s">
        <v>348</v>
      </c>
      <c r="H279" s="142"/>
      <c r="I279" s="142"/>
      <c r="J279" s="142">
        <v>68</v>
      </c>
      <c r="K279" s="80"/>
      <c r="L279" s="80"/>
      <c r="M279" s="80">
        <v>15</v>
      </c>
      <c r="N279" s="80"/>
      <c r="O279" s="80"/>
      <c r="P279" s="80">
        <v>68.685119999999998</v>
      </c>
    </row>
    <row r="280" spans="1:16" s="24" customFormat="1" ht="105" hidden="1" customHeight="1" outlineLevel="1" x14ac:dyDescent="0.3">
      <c r="A280" s="19"/>
      <c r="B280" s="268"/>
      <c r="C280" s="268"/>
      <c r="D280" s="243"/>
      <c r="E280" s="20" t="s">
        <v>13</v>
      </c>
      <c r="F280" s="21" t="s">
        <v>150</v>
      </c>
      <c r="G280" s="22" t="s">
        <v>349</v>
      </c>
      <c r="H280" s="142"/>
      <c r="I280" s="142"/>
      <c r="J280" s="142">
        <v>153</v>
      </c>
      <c r="K280" s="80"/>
      <c r="L280" s="80"/>
      <c r="M280" s="80">
        <v>16</v>
      </c>
      <c r="N280" s="80"/>
      <c r="O280" s="80"/>
      <c r="P280" s="80">
        <v>315.84965999999997</v>
      </c>
    </row>
    <row r="281" spans="1:16" s="24" customFormat="1" ht="90" hidden="1" customHeight="1" outlineLevel="1" x14ac:dyDescent="0.3">
      <c r="A281" s="19"/>
      <c r="B281" s="268"/>
      <c r="C281" s="268"/>
      <c r="D281" s="243"/>
      <c r="E281" s="20" t="s">
        <v>13</v>
      </c>
      <c r="F281" s="21" t="s">
        <v>150</v>
      </c>
      <c r="G281" s="22" t="s">
        <v>350</v>
      </c>
      <c r="H281" s="142"/>
      <c r="I281" s="142"/>
      <c r="J281" s="142">
        <v>59</v>
      </c>
      <c r="K281" s="80"/>
      <c r="L281" s="80"/>
      <c r="M281" s="80">
        <v>3</v>
      </c>
      <c r="N281" s="80"/>
      <c r="O281" s="80"/>
      <c r="P281" s="80">
        <v>152.0599</v>
      </c>
    </row>
    <row r="282" spans="1:16" s="24" customFormat="1" ht="90" hidden="1" customHeight="1" outlineLevel="1" x14ac:dyDescent="0.3">
      <c r="A282" s="19"/>
      <c r="B282" s="268"/>
      <c r="C282" s="268"/>
      <c r="D282" s="243"/>
      <c r="E282" s="20" t="s">
        <v>13</v>
      </c>
      <c r="F282" s="21" t="s">
        <v>150</v>
      </c>
      <c r="G282" s="22" t="s">
        <v>351</v>
      </c>
      <c r="H282" s="142"/>
      <c r="I282" s="142"/>
      <c r="J282" s="142">
        <v>40</v>
      </c>
      <c r="K282" s="80"/>
      <c r="L282" s="80"/>
      <c r="M282" s="80">
        <v>16</v>
      </c>
      <c r="N282" s="80"/>
      <c r="O282" s="80"/>
      <c r="P282" s="80">
        <v>98.418989999999994</v>
      </c>
    </row>
    <row r="283" spans="1:16" s="24" customFormat="1" ht="120" hidden="1" customHeight="1" outlineLevel="1" x14ac:dyDescent="0.3">
      <c r="A283" s="19"/>
      <c r="B283" s="268"/>
      <c r="C283" s="268"/>
      <c r="D283" s="243"/>
      <c r="E283" s="20" t="s">
        <v>13</v>
      </c>
      <c r="F283" s="21" t="s">
        <v>150</v>
      </c>
      <c r="G283" s="22" t="s">
        <v>352</v>
      </c>
      <c r="H283" s="142"/>
      <c r="I283" s="142"/>
      <c r="J283" s="142">
        <v>107</v>
      </c>
      <c r="K283" s="80"/>
      <c r="L283" s="80"/>
      <c r="M283" s="80">
        <v>10</v>
      </c>
      <c r="N283" s="80"/>
      <c r="O283" s="80"/>
      <c r="P283" s="80">
        <v>158.86478</v>
      </c>
    </row>
    <row r="284" spans="1:16" s="24" customFormat="1" ht="90" hidden="1" customHeight="1" outlineLevel="1" x14ac:dyDescent="0.3">
      <c r="A284" s="19"/>
      <c r="B284" s="268"/>
      <c r="C284" s="268"/>
      <c r="D284" s="243"/>
      <c r="E284" s="20" t="s">
        <v>13</v>
      </c>
      <c r="F284" s="21" t="s">
        <v>150</v>
      </c>
      <c r="G284" s="22" t="s">
        <v>353</v>
      </c>
      <c r="H284" s="142"/>
      <c r="I284" s="142"/>
      <c r="J284" s="142">
        <v>186</v>
      </c>
      <c r="K284" s="80"/>
      <c r="L284" s="80"/>
      <c r="M284" s="80">
        <v>10</v>
      </c>
      <c r="N284" s="80"/>
      <c r="O284" s="80"/>
      <c r="P284" s="80">
        <v>225.21799999999999</v>
      </c>
    </row>
    <row r="285" spans="1:16" s="24" customFormat="1" ht="105" hidden="1" customHeight="1" outlineLevel="1" x14ac:dyDescent="0.3">
      <c r="A285" s="19"/>
      <c r="B285" s="268"/>
      <c r="C285" s="268"/>
      <c r="D285" s="243"/>
      <c r="E285" s="20" t="s">
        <v>13</v>
      </c>
      <c r="F285" s="21" t="s">
        <v>150</v>
      </c>
      <c r="G285" s="22" t="s">
        <v>354</v>
      </c>
      <c r="H285" s="142"/>
      <c r="I285" s="142"/>
      <c r="J285" s="142">
        <v>59</v>
      </c>
      <c r="K285" s="80"/>
      <c r="L285" s="80"/>
      <c r="M285" s="80">
        <v>10</v>
      </c>
      <c r="N285" s="80"/>
      <c r="O285" s="80"/>
      <c r="P285" s="80">
        <v>188.11736999999999</v>
      </c>
    </row>
    <row r="286" spans="1:16" s="24" customFormat="1" ht="135" hidden="1" customHeight="1" outlineLevel="1" x14ac:dyDescent="0.3">
      <c r="A286" s="19"/>
      <c r="B286" s="268"/>
      <c r="C286" s="268"/>
      <c r="D286" s="243"/>
      <c r="E286" s="20" t="s">
        <v>13</v>
      </c>
      <c r="F286" s="21" t="s">
        <v>150</v>
      </c>
      <c r="G286" s="22" t="s">
        <v>355</v>
      </c>
      <c r="H286" s="142"/>
      <c r="I286" s="142"/>
      <c r="J286" s="142">
        <v>56</v>
      </c>
      <c r="K286" s="80"/>
      <c r="L286" s="80"/>
      <c r="M286" s="80">
        <v>50</v>
      </c>
      <c r="N286" s="80"/>
      <c r="O286" s="80"/>
      <c r="P286" s="80">
        <v>83.787999999999997</v>
      </c>
    </row>
    <row r="287" spans="1:16" s="24" customFormat="1" ht="90" hidden="1" customHeight="1" outlineLevel="1" x14ac:dyDescent="0.3">
      <c r="A287" s="19"/>
      <c r="B287" s="268"/>
      <c r="C287" s="268"/>
      <c r="D287" s="243"/>
      <c r="E287" s="20" t="s">
        <v>13</v>
      </c>
      <c r="F287" s="21" t="s">
        <v>150</v>
      </c>
      <c r="G287" s="22" t="s">
        <v>356</v>
      </c>
      <c r="H287" s="142"/>
      <c r="I287" s="142"/>
      <c r="J287" s="142">
        <v>123</v>
      </c>
      <c r="K287" s="80"/>
      <c r="L287" s="80"/>
      <c r="M287" s="80">
        <v>53.6</v>
      </c>
      <c r="N287" s="80"/>
      <c r="O287" s="80"/>
      <c r="P287" s="80">
        <v>130.52399</v>
      </c>
    </row>
    <row r="288" spans="1:16" s="24" customFormat="1" ht="90" hidden="1" customHeight="1" outlineLevel="1" x14ac:dyDescent="0.3">
      <c r="A288" s="19"/>
      <c r="B288" s="268"/>
      <c r="C288" s="268"/>
      <c r="D288" s="243"/>
      <c r="E288" s="20" t="s">
        <v>13</v>
      </c>
      <c r="F288" s="21" t="s">
        <v>150</v>
      </c>
      <c r="G288" s="22" t="s">
        <v>383</v>
      </c>
      <c r="H288" s="142"/>
      <c r="I288" s="142"/>
      <c r="J288" s="142">
        <v>249</v>
      </c>
      <c r="K288" s="80"/>
      <c r="L288" s="80"/>
      <c r="M288" s="80">
        <v>12</v>
      </c>
      <c r="N288" s="80"/>
      <c r="O288" s="80"/>
      <c r="P288" s="80">
        <v>156.96446</v>
      </c>
    </row>
    <row r="289" spans="1:16" s="24" customFormat="1" ht="180" hidden="1" customHeight="1" outlineLevel="1" x14ac:dyDescent="0.3">
      <c r="A289" s="19"/>
      <c r="B289" s="268"/>
      <c r="C289" s="268"/>
      <c r="D289" s="243"/>
      <c r="E289" s="20" t="s">
        <v>13</v>
      </c>
      <c r="F289" s="21" t="s">
        <v>150</v>
      </c>
      <c r="G289" s="22" t="s">
        <v>385</v>
      </c>
      <c r="H289" s="142"/>
      <c r="I289" s="142"/>
      <c r="J289" s="142">
        <v>36</v>
      </c>
      <c r="K289" s="80"/>
      <c r="L289" s="80"/>
      <c r="M289" s="80">
        <v>15</v>
      </c>
      <c r="N289" s="80"/>
      <c r="O289" s="80"/>
      <c r="P289" s="80">
        <v>38.74183</v>
      </c>
    </row>
    <row r="290" spans="1:16" s="24" customFormat="1" ht="120" hidden="1" customHeight="1" outlineLevel="1" x14ac:dyDescent="0.3">
      <c r="A290" s="19"/>
      <c r="B290" s="268"/>
      <c r="C290" s="268"/>
      <c r="D290" s="243"/>
      <c r="E290" s="20" t="s">
        <v>13</v>
      </c>
      <c r="F290" s="21" t="s">
        <v>150</v>
      </c>
      <c r="G290" s="22" t="s">
        <v>388</v>
      </c>
      <c r="H290" s="142"/>
      <c r="I290" s="142"/>
      <c r="J290" s="142">
        <v>29</v>
      </c>
      <c r="K290" s="80"/>
      <c r="L290" s="80"/>
      <c r="M290" s="80">
        <v>3</v>
      </c>
      <c r="N290" s="80"/>
      <c r="O290" s="80"/>
      <c r="P290" s="80">
        <v>86.374210000000005</v>
      </c>
    </row>
    <row r="291" spans="1:16" s="24" customFormat="1" ht="120" hidden="1" customHeight="1" outlineLevel="1" x14ac:dyDescent="0.3">
      <c r="A291" s="19"/>
      <c r="B291" s="268"/>
      <c r="C291" s="268"/>
      <c r="D291" s="243"/>
      <c r="E291" s="20" t="s">
        <v>13</v>
      </c>
      <c r="F291" s="21" t="s">
        <v>150</v>
      </c>
      <c r="G291" s="22" t="s">
        <v>386</v>
      </c>
      <c r="H291" s="142"/>
      <c r="I291" s="142"/>
      <c r="J291" s="142">
        <v>193</v>
      </c>
      <c r="K291" s="80"/>
      <c r="L291" s="80"/>
      <c r="M291" s="80">
        <v>10</v>
      </c>
      <c r="N291" s="80"/>
      <c r="O291" s="80"/>
      <c r="P291" s="80">
        <v>283.73971999999998</v>
      </c>
    </row>
    <row r="292" spans="1:16" s="24" customFormat="1" ht="120" hidden="1" customHeight="1" outlineLevel="1" x14ac:dyDescent="0.3">
      <c r="A292" s="19"/>
      <c r="B292" s="268"/>
      <c r="C292" s="268"/>
      <c r="D292" s="243"/>
      <c r="E292" s="20" t="s">
        <v>13</v>
      </c>
      <c r="F292" s="21" t="s">
        <v>150</v>
      </c>
      <c r="G292" s="22" t="s">
        <v>389</v>
      </c>
      <c r="H292" s="142"/>
      <c r="I292" s="142"/>
      <c r="J292" s="142">
        <v>100</v>
      </c>
      <c r="K292" s="80"/>
      <c r="L292" s="80"/>
      <c r="M292" s="80">
        <v>15</v>
      </c>
      <c r="N292" s="80"/>
      <c r="O292" s="80"/>
      <c r="P292" s="80">
        <v>158.82176000000001</v>
      </c>
    </row>
    <row r="293" spans="1:16" s="75" customFormat="1" ht="27.95" customHeight="1" collapsed="1" x14ac:dyDescent="0.25">
      <c r="A293" s="140" t="s">
        <v>472</v>
      </c>
      <c r="B293" s="268"/>
      <c r="C293" s="268"/>
      <c r="D293" s="243"/>
      <c r="E293" s="20" t="s">
        <v>15</v>
      </c>
      <c r="F293" s="21" t="s">
        <v>150</v>
      </c>
      <c r="G293" s="22"/>
      <c r="H293" s="143">
        <f>SUM(H294:H294)</f>
        <v>0</v>
      </c>
      <c r="I293" s="79">
        <f>SUM(I294:I294)</f>
        <v>0</v>
      </c>
      <c r="J293" s="79">
        <f>SUM(J294:J294)</f>
        <v>104</v>
      </c>
      <c r="K293" s="79">
        <f>SUM(K294:K294)</f>
        <v>0</v>
      </c>
      <c r="L293" s="79">
        <f>SUM(L294:L294)</f>
        <v>0</v>
      </c>
      <c r="M293" s="79">
        <f>SUM(M294:M294)</f>
        <v>10</v>
      </c>
      <c r="N293" s="144">
        <f>SUM(N294:N294)</f>
        <v>0</v>
      </c>
      <c r="O293" s="144">
        <f>SUM(O294:O294)</f>
        <v>0</v>
      </c>
      <c r="P293" s="326">
        <f>SUM(P294:P294)</f>
        <v>152.89601999999999</v>
      </c>
    </row>
    <row r="294" spans="1:16" s="30" customFormat="1" ht="120.75" hidden="1" customHeight="1" outlineLevel="1" x14ac:dyDescent="0.3">
      <c r="A294" s="26"/>
      <c r="B294" s="296"/>
      <c r="C294" s="296"/>
      <c r="D294" s="244"/>
      <c r="E294" s="27" t="s">
        <v>15</v>
      </c>
      <c r="F294" s="28" t="s">
        <v>150</v>
      </c>
      <c r="G294" s="29" t="s">
        <v>386</v>
      </c>
      <c r="H294" s="31"/>
      <c r="I294" s="31"/>
      <c r="J294" s="31">
        <v>104</v>
      </c>
      <c r="K294" s="32"/>
      <c r="L294" s="32"/>
      <c r="M294" s="32">
        <v>10</v>
      </c>
      <c r="N294" s="32"/>
      <c r="O294" s="32"/>
      <c r="P294" s="33">
        <v>152.89601999999999</v>
      </c>
    </row>
    <row r="295" spans="1:16" hidden="1" collapsed="1" x14ac:dyDescent="0.3">
      <c r="A295" s="34"/>
      <c r="B295" s="67"/>
      <c r="C295" s="67"/>
      <c r="D295" s="67"/>
      <c r="E295" s="36"/>
      <c r="F295" s="37"/>
      <c r="G295" s="37"/>
      <c r="H295" s="38">
        <f>H17+H112+H179+H190+H293+I17+I112+I179+I190+I293+J17+J112+J179+J190+J293</f>
        <v>45735.779999999992</v>
      </c>
      <c r="K295" s="38">
        <f>K17+K112+K179+K190+K293+L17+L112+L179+L190+L293+M17+M112+M179+M190+M293</f>
        <v>8604.09</v>
      </c>
      <c r="N295" s="38">
        <f>N17+N112+N179+N190+N293+O17+O112+O179+O190+O293+P17+P112+P179+P190+P293</f>
        <v>61721.637796890223</v>
      </c>
    </row>
    <row r="296" spans="1:16" ht="19.5" thickBot="1" x14ac:dyDescent="0.35">
      <c r="A296" s="314"/>
      <c r="B296" s="314"/>
      <c r="C296" s="314"/>
      <c r="D296" s="314"/>
      <c r="E296" s="314"/>
      <c r="F296" s="305"/>
      <c r="G296" s="305"/>
      <c r="H296" s="305"/>
      <c r="I296" s="305"/>
      <c r="J296" s="305"/>
      <c r="K296" s="305"/>
      <c r="L296" s="305"/>
      <c r="M296" s="305"/>
      <c r="N296" s="305"/>
      <c r="O296" s="305"/>
      <c r="P296" s="305"/>
    </row>
    <row r="297" spans="1:16" ht="19.5" thickBot="1" x14ac:dyDescent="0.35">
      <c r="A297" s="237"/>
      <c r="B297" s="238"/>
      <c r="C297" s="238"/>
      <c r="D297" s="238"/>
      <c r="E297" s="238"/>
      <c r="F297" s="239"/>
      <c r="G297" s="315" t="s">
        <v>18</v>
      </c>
      <c r="H297" s="316"/>
      <c r="I297" s="316"/>
      <c r="J297" s="316"/>
      <c r="K297" s="316"/>
      <c r="L297" s="316"/>
      <c r="M297" s="316"/>
      <c r="N297" s="316"/>
      <c r="O297" s="316"/>
      <c r="P297" s="316"/>
    </row>
    <row r="298" spans="1:16" ht="75.75" customHeight="1" x14ac:dyDescent="0.3">
      <c r="A298" s="217" t="s">
        <v>3</v>
      </c>
      <c r="B298" s="317" t="s">
        <v>4</v>
      </c>
      <c r="C298" s="280" t="s">
        <v>5</v>
      </c>
      <c r="D298" s="280" t="s">
        <v>6</v>
      </c>
      <c r="E298" s="280" t="s">
        <v>476</v>
      </c>
      <c r="F298" s="303" t="s">
        <v>7</v>
      </c>
      <c r="G298" s="221" t="s">
        <v>475</v>
      </c>
      <c r="H298" s="311" t="s">
        <v>8</v>
      </c>
      <c r="I298" s="312"/>
      <c r="J298" s="312"/>
      <c r="K298" s="311" t="str">
        <f>K14</f>
        <v>Максимальная мощность (присоединенная), кВт</v>
      </c>
      <c r="L298" s="312"/>
      <c r="M298" s="312"/>
      <c r="N298" s="311" t="s">
        <v>10</v>
      </c>
      <c r="O298" s="312"/>
      <c r="P298" s="312"/>
    </row>
    <row r="299" spans="1:16" ht="19.5" thickBot="1" x14ac:dyDescent="0.35">
      <c r="A299" s="279"/>
      <c r="B299" s="295"/>
      <c r="C299" s="242"/>
      <c r="D299" s="242"/>
      <c r="E299" s="281"/>
      <c r="F299" s="304"/>
      <c r="G299" s="222"/>
      <c r="H299" s="13">
        <f>H15</f>
        <v>2020</v>
      </c>
      <c r="I299" s="14">
        <f>I15</f>
        <v>2021</v>
      </c>
      <c r="J299" s="14">
        <f>J15</f>
        <v>2022</v>
      </c>
      <c r="K299" s="14">
        <f>H299</f>
        <v>2020</v>
      </c>
      <c r="L299" s="14">
        <f>I299</f>
        <v>2021</v>
      </c>
      <c r="M299" s="14">
        <f>J299</f>
        <v>2022</v>
      </c>
      <c r="N299" s="14">
        <f>H299</f>
        <v>2020</v>
      </c>
      <c r="O299" s="14">
        <f>I299</f>
        <v>2021</v>
      </c>
      <c r="P299" s="15">
        <f>J299</f>
        <v>2022</v>
      </c>
    </row>
    <row r="300" spans="1:16" ht="19.5" thickBot="1" x14ac:dyDescent="0.35">
      <c r="A300" s="16">
        <v>1</v>
      </c>
      <c r="B300" s="297">
        <v>2</v>
      </c>
      <c r="C300" s="274"/>
      <c r="D300" s="274"/>
      <c r="E300" s="274"/>
      <c r="F300" s="275"/>
      <c r="G300" s="17">
        <v>4</v>
      </c>
      <c r="H300" s="215">
        <v>3</v>
      </c>
      <c r="I300" s="216"/>
      <c r="J300" s="216"/>
      <c r="K300" s="215">
        <v>4</v>
      </c>
      <c r="L300" s="216"/>
      <c r="M300" s="216"/>
      <c r="N300" s="215">
        <v>5</v>
      </c>
      <c r="O300" s="216"/>
      <c r="P300" s="216"/>
    </row>
    <row r="301" spans="1:16" s="75" customFormat="1" ht="27.95" customHeight="1" x14ac:dyDescent="0.25">
      <c r="A301" s="140" t="s">
        <v>467</v>
      </c>
      <c r="B301" s="302" t="s">
        <v>469</v>
      </c>
      <c r="C301" s="302" t="s">
        <v>11</v>
      </c>
      <c r="D301" s="313" t="s">
        <v>12</v>
      </c>
      <c r="E301" s="20" t="s">
        <v>13</v>
      </c>
      <c r="F301" s="21" t="s">
        <v>150</v>
      </c>
      <c r="G301" s="139"/>
      <c r="H301" s="141">
        <f>SUM(H302:H316)</f>
        <v>2416.5</v>
      </c>
      <c r="I301" s="141">
        <f>SUM(I302:I316)</f>
        <v>406.8</v>
      </c>
      <c r="J301" s="141">
        <f>SUM(J302:J316)</f>
        <v>104</v>
      </c>
      <c r="K301" s="141">
        <f>SUM(K302:K316)</f>
        <v>1064</v>
      </c>
      <c r="L301" s="141">
        <f>SUM(L302:L316)</f>
        <v>260</v>
      </c>
      <c r="M301" s="141">
        <f>SUM(M302:M316)</f>
        <v>30</v>
      </c>
      <c r="N301" s="141">
        <f>SUM(N302:N316)</f>
        <v>2879.2522900000004</v>
      </c>
      <c r="O301" s="141">
        <f>SUM(O302:O316)</f>
        <v>1032.5645099999999</v>
      </c>
      <c r="P301" s="141">
        <f>SUM(P302:P316)</f>
        <v>383.95820000000003</v>
      </c>
    </row>
    <row r="302" spans="1:16" s="24" customFormat="1" ht="135" hidden="1" customHeight="1" outlineLevel="1" x14ac:dyDescent="0.3">
      <c r="A302" s="19"/>
      <c r="B302" s="268"/>
      <c r="C302" s="268"/>
      <c r="D302" s="243"/>
      <c r="E302" s="20" t="s">
        <v>13</v>
      </c>
      <c r="F302" s="21" t="s">
        <v>150</v>
      </c>
      <c r="G302" s="22" t="s">
        <v>237</v>
      </c>
      <c r="H302" s="142">
        <v>4</v>
      </c>
      <c r="I302" s="142"/>
      <c r="J302" s="142"/>
      <c r="K302" s="80">
        <v>149</v>
      </c>
      <c r="L302" s="80"/>
      <c r="M302" s="80"/>
      <c r="N302" s="80">
        <v>11.12</v>
      </c>
      <c r="O302" s="80"/>
      <c r="P302" s="80"/>
    </row>
    <row r="303" spans="1:16" s="24" customFormat="1" ht="135" hidden="1" customHeight="1" outlineLevel="1" x14ac:dyDescent="0.3">
      <c r="A303" s="19"/>
      <c r="B303" s="268"/>
      <c r="C303" s="268"/>
      <c r="D303" s="243"/>
      <c r="E303" s="20" t="s">
        <v>13</v>
      </c>
      <c r="F303" s="21" t="s">
        <v>150</v>
      </c>
      <c r="G303" s="22" t="s">
        <v>238</v>
      </c>
      <c r="H303" s="142">
        <v>218</v>
      </c>
      <c r="I303" s="142"/>
      <c r="J303" s="142"/>
      <c r="K303" s="80">
        <v>150</v>
      </c>
      <c r="L303" s="80"/>
      <c r="M303" s="80"/>
      <c r="N303" s="80">
        <v>257.33701000000002</v>
      </c>
      <c r="O303" s="80"/>
      <c r="P303" s="80"/>
    </row>
    <row r="304" spans="1:16" s="24" customFormat="1" ht="135" hidden="1" customHeight="1" outlineLevel="1" x14ac:dyDescent="0.3">
      <c r="A304" s="19"/>
      <c r="B304" s="268"/>
      <c r="C304" s="268"/>
      <c r="D304" s="243"/>
      <c r="E304" s="20" t="s">
        <v>13</v>
      </c>
      <c r="F304" s="21" t="s">
        <v>150</v>
      </c>
      <c r="G304" s="22" t="s">
        <v>238</v>
      </c>
      <c r="H304" s="142">
        <v>218</v>
      </c>
      <c r="I304" s="142"/>
      <c r="J304" s="142"/>
      <c r="K304" s="80">
        <v>150</v>
      </c>
      <c r="L304" s="80"/>
      <c r="M304" s="80"/>
      <c r="N304" s="80">
        <v>257.33701000000002</v>
      </c>
      <c r="O304" s="80"/>
      <c r="P304" s="80"/>
    </row>
    <row r="305" spans="1:16" s="24" customFormat="1" ht="120" hidden="1" customHeight="1" outlineLevel="1" x14ac:dyDescent="0.3">
      <c r="A305" s="19"/>
      <c r="B305" s="268"/>
      <c r="C305" s="268"/>
      <c r="D305" s="243"/>
      <c r="E305" s="20" t="s">
        <v>13</v>
      </c>
      <c r="F305" s="21" t="s">
        <v>150</v>
      </c>
      <c r="G305" s="22" t="s">
        <v>239</v>
      </c>
      <c r="H305" s="142">
        <v>1.5</v>
      </c>
      <c r="I305" s="142"/>
      <c r="J305" s="142"/>
      <c r="K305" s="80">
        <v>150</v>
      </c>
      <c r="L305" s="80"/>
      <c r="M305" s="80"/>
      <c r="N305" s="80">
        <v>85.114999999999995</v>
      </c>
      <c r="O305" s="80"/>
      <c r="P305" s="80"/>
    </row>
    <row r="306" spans="1:16" s="24" customFormat="1" ht="120" hidden="1" customHeight="1" outlineLevel="1" x14ac:dyDescent="0.3">
      <c r="A306" s="19"/>
      <c r="B306" s="268"/>
      <c r="C306" s="268"/>
      <c r="D306" s="243"/>
      <c r="E306" s="20" t="s">
        <v>13</v>
      </c>
      <c r="F306" s="21" t="s">
        <v>150</v>
      </c>
      <c r="G306" s="22" t="s">
        <v>240</v>
      </c>
      <c r="H306" s="142">
        <v>810</v>
      </c>
      <c r="I306" s="142"/>
      <c r="J306" s="142"/>
      <c r="K306" s="80">
        <v>15</v>
      </c>
      <c r="L306" s="80"/>
      <c r="M306" s="80"/>
      <c r="N306" s="80">
        <v>294.87232999999998</v>
      </c>
      <c r="O306" s="80"/>
      <c r="P306" s="80"/>
    </row>
    <row r="307" spans="1:16" s="24" customFormat="1" ht="120" hidden="1" customHeight="1" outlineLevel="1" x14ac:dyDescent="0.3">
      <c r="A307" s="19"/>
      <c r="B307" s="268"/>
      <c r="C307" s="268"/>
      <c r="D307" s="243"/>
      <c r="E307" s="20" t="s">
        <v>13</v>
      </c>
      <c r="F307" s="21" t="s">
        <v>150</v>
      </c>
      <c r="G307" s="22" t="s">
        <v>165</v>
      </c>
      <c r="H307" s="142">
        <v>10</v>
      </c>
      <c r="I307" s="142"/>
      <c r="J307" s="142"/>
      <c r="K307" s="80">
        <v>10</v>
      </c>
      <c r="L307" s="80"/>
      <c r="M307" s="80"/>
      <c r="N307" s="80">
        <v>76.218999999999994</v>
      </c>
      <c r="O307" s="80"/>
      <c r="P307" s="80"/>
    </row>
    <row r="308" spans="1:16" s="24" customFormat="1" ht="105" hidden="1" customHeight="1" outlineLevel="1" x14ac:dyDescent="0.3">
      <c r="A308" s="19"/>
      <c r="B308" s="268"/>
      <c r="C308" s="268"/>
      <c r="D308" s="243"/>
      <c r="E308" s="20" t="s">
        <v>13</v>
      </c>
      <c r="F308" s="21" t="s">
        <v>150</v>
      </c>
      <c r="G308" s="22" t="s">
        <v>241</v>
      </c>
      <c r="H308" s="142">
        <v>38</v>
      </c>
      <c r="I308" s="142"/>
      <c r="J308" s="142"/>
      <c r="K308" s="80">
        <v>145</v>
      </c>
      <c r="L308" s="80"/>
      <c r="M308" s="80"/>
      <c r="N308" s="80">
        <v>260.77370000000002</v>
      </c>
      <c r="O308" s="80"/>
      <c r="P308" s="80"/>
    </row>
    <row r="309" spans="1:16" s="24" customFormat="1" ht="105" hidden="1" customHeight="1" outlineLevel="1" x14ac:dyDescent="0.3">
      <c r="A309" s="19"/>
      <c r="B309" s="268"/>
      <c r="C309" s="268"/>
      <c r="D309" s="243"/>
      <c r="E309" s="20" t="s">
        <v>13</v>
      </c>
      <c r="F309" s="21" t="s">
        <v>150</v>
      </c>
      <c r="G309" s="22" t="s">
        <v>242</v>
      </c>
      <c r="H309" s="142">
        <v>158</v>
      </c>
      <c r="I309" s="142"/>
      <c r="J309" s="142"/>
      <c r="K309" s="80">
        <v>145</v>
      </c>
      <c r="L309" s="80"/>
      <c r="M309" s="80"/>
      <c r="N309" s="80">
        <v>335.28699999999998</v>
      </c>
      <c r="O309" s="80"/>
      <c r="P309" s="80"/>
    </row>
    <row r="310" spans="1:16" s="24" customFormat="1" ht="90" hidden="1" customHeight="1" outlineLevel="1" x14ac:dyDescent="0.3">
      <c r="A310" s="19"/>
      <c r="B310" s="268"/>
      <c r="C310" s="268"/>
      <c r="D310" s="243"/>
      <c r="E310" s="20" t="s">
        <v>13</v>
      </c>
      <c r="F310" s="21" t="s">
        <v>150</v>
      </c>
      <c r="G310" s="22" t="s">
        <v>243</v>
      </c>
      <c r="H310" s="142">
        <v>959</v>
      </c>
      <c r="I310" s="142"/>
      <c r="J310" s="142"/>
      <c r="K310" s="80">
        <v>150</v>
      </c>
      <c r="L310" s="80"/>
      <c r="M310" s="80"/>
      <c r="N310" s="80">
        <v>1301.1912400000001</v>
      </c>
      <c r="O310" s="80"/>
      <c r="P310" s="80"/>
    </row>
    <row r="311" spans="1:16" s="24" customFormat="1" ht="120" hidden="1" customHeight="1" outlineLevel="1" x14ac:dyDescent="0.3">
      <c r="A311" s="19"/>
      <c r="B311" s="268"/>
      <c r="C311" s="268"/>
      <c r="D311" s="243"/>
      <c r="E311" s="20" t="s">
        <v>13</v>
      </c>
      <c r="F311" s="21" t="s">
        <v>150</v>
      </c>
      <c r="G311" s="22" t="s">
        <v>244</v>
      </c>
      <c r="H311" s="142"/>
      <c r="I311" s="142">
        <v>8</v>
      </c>
      <c r="J311" s="142"/>
      <c r="K311" s="80"/>
      <c r="L311" s="80">
        <v>15</v>
      </c>
      <c r="M311" s="80"/>
      <c r="N311" s="80"/>
      <c r="O311" s="80">
        <v>12.396789999999999</v>
      </c>
      <c r="P311" s="80"/>
    </row>
    <row r="312" spans="1:16" s="24" customFormat="1" ht="120" hidden="1" customHeight="1" outlineLevel="1" x14ac:dyDescent="0.3">
      <c r="A312" s="19"/>
      <c r="B312" s="268"/>
      <c r="C312" s="268"/>
      <c r="D312" s="243"/>
      <c r="E312" s="20" t="s">
        <v>13</v>
      </c>
      <c r="F312" s="21" t="s">
        <v>150</v>
      </c>
      <c r="G312" s="22" t="s">
        <v>244</v>
      </c>
      <c r="H312" s="142"/>
      <c r="I312" s="142">
        <v>8</v>
      </c>
      <c r="J312" s="142"/>
      <c r="K312" s="80"/>
      <c r="L312" s="80">
        <v>15</v>
      </c>
      <c r="M312" s="80"/>
      <c r="N312" s="80"/>
      <c r="O312" s="80">
        <v>12.396789999999999</v>
      </c>
      <c r="P312" s="80"/>
    </row>
    <row r="313" spans="1:16" s="24" customFormat="1" ht="135" hidden="1" customHeight="1" outlineLevel="1" x14ac:dyDescent="0.3">
      <c r="A313" s="19"/>
      <c r="B313" s="268"/>
      <c r="C313" s="268"/>
      <c r="D313" s="243"/>
      <c r="E313" s="20" t="s">
        <v>13</v>
      </c>
      <c r="F313" s="21" t="s">
        <v>150</v>
      </c>
      <c r="G313" s="22" t="s">
        <v>245</v>
      </c>
      <c r="H313" s="142"/>
      <c r="I313" s="142">
        <v>381</v>
      </c>
      <c r="J313" s="142"/>
      <c r="K313" s="80"/>
      <c r="L313" s="80">
        <v>150</v>
      </c>
      <c r="M313" s="80"/>
      <c r="N313" s="80"/>
      <c r="O313" s="80">
        <v>898.15062999999998</v>
      </c>
      <c r="P313" s="80"/>
    </row>
    <row r="314" spans="1:16" s="24" customFormat="1" ht="150" hidden="1" customHeight="1" outlineLevel="1" x14ac:dyDescent="0.3">
      <c r="A314" s="19"/>
      <c r="B314" s="268"/>
      <c r="C314" s="268"/>
      <c r="D314" s="243"/>
      <c r="E314" s="20" t="s">
        <v>13</v>
      </c>
      <c r="F314" s="21" t="s">
        <v>150</v>
      </c>
      <c r="G314" s="22" t="s">
        <v>145</v>
      </c>
      <c r="H314" s="142"/>
      <c r="I314" s="142">
        <v>9.8000000000000007</v>
      </c>
      <c r="J314" s="142"/>
      <c r="K314" s="80"/>
      <c r="L314" s="80">
        <v>80</v>
      </c>
      <c r="M314" s="80"/>
      <c r="N314" s="80"/>
      <c r="O314" s="80">
        <v>109.6203</v>
      </c>
      <c r="P314" s="80"/>
    </row>
    <row r="315" spans="1:16" s="24" customFormat="1" ht="165" hidden="1" customHeight="1" outlineLevel="1" x14ac:dyDescent="0.3">
      <c r="A315" s="19"/>
      <c r="B315" s="268"/>
      <c r="C315" s="268"/>
      <c r="D315" s="243"/>
      <c r="E315" s="20" t="s">
        <v>13</v>
      </c>
      <c r="F315" s="21" t="s">
        <v>150</v>
      </c>
      <c r="G315" s="22" t="s">
        <v>290</v>
      </c>
      <c r="H315" s="142"/>
      <c r="I315" s="142"/>
      <c r="J315" s="142">
        <v>10</v>
      </c>
      <c r="K315" s="80"/>
      <c r="L315" s="80"/>
      <c r="M315" s="80">
        <v>15</v>
      </c>
      <c r="N315" s="80"/>
      <c r="O315" s="80"/>
      <c r="P315" s="80">
        <v>108.43418</v>
      </c>
    </row>
    <row r="316" spans="1:16" s="24" customFormat="1" ht="90" hidden="1" customHeight="1" outlineLevel="1" x14ac:dyDescent="0.3">
      <c r="A316" s="19"/>
      <c r="B316" s="268"/>
      <c r="C316" s="268"/>
      <c r="D316" s="243"/>
      <c r="E316" s="20" t="s">
        <v>13</v>
      </c>
      <c r="F316" s="21" t="s">
        <v>150</v>
      </c>
      <c r="G316" s="22" t="s">
        <v>390</v>
      </c>
      <c r="H316" s="142"/>
      <c r="I316" s="142"/>
      <c r="J316" s="142">
        <v>94</v>
      </c>
      <c r="K316" s="80"/>
      <c r="L316" s="80"/>
      <c r="M316" s="80">
        <v>15</v>
      </c>
      <c r="N316" s="80"/>
      <c r="O316" s="80"/>
      <c r="P316" s="80">
        <v>275.52402000000001</v>
      </c>
    </row>
    <row r="317" spans="1:16" s="75" customFormat="1" ht="27.95" customHeight="1" collapsed="1" x14ac:dyDescent="0.25">
      <c r="A317" s="140" t="s">
        <v>468</v>
      </c>
      <c r="B317" s="268"/>
      <c r="C317" s="268"/>
      <c r="D317" s="243"/>
      <c r="E317" s="20" t="s">
        <v>15</v>
      </c>
      <c r="F317" s="21" t="s">
        <v>150</v>
      </c>
      <c r="G317" s="20"/>
      <c r="H317" s="143">
        <f>SUM(H318:H323)</f>
        <v>0</v>
      </c>
      <c r="I317" s="79">
        <f>SUM(I318:I323)</f>
        <v>1788</v>
      </c>
      <c r="J317" s="79">
        <f>SUM(J318:J323)</f>
        <v>624</v>
      </c>
      <c r="K317" s="79">
        <f>SUM(K318:K323)</f>
        <v>0</v>
      </c>
      <c r="L317" s="79">
        <f>SUM(L318:L323)</f>
        <v>250</v>
      </c>
      <c r="M317" s="79">
        <f>SUM(M318:M323)</f>
        <v>195</v>
      </c>
      <c r="N317" s="144">
        <f>SUM(N318:N323)</f>
        <v>0</v>
      </c>
      <c r="O317" s="144">
        <f>SUM(O318:O323)</f>
        <v>2015.2803900000001</v>
      </c>
      <c r="P317" s="326">
        <f>SUM(P318:P323)</f>
        <v>1890.17949</v>
      </c>
    </row>
    <row r="318" spans="1:16" s="24" customFormat="1" ht="105" hidden="1" customHeight="1" outlineLevel="2" x14ac:dyDescent="0.3">
      <c r="A318" s="19"/>
      <c r="B318" s="268"/>
      <c r="C318" s="268"/>
      <c r="D318" s="243"/>
      <c r="E318" s="20" t="s">
        <v>15</v>
      </c>
      <c r="F318" s="21" t="s">
        <v>150</v>
      </c>
      <c r="G318" s="22" t="s">
        <v>246</v>
      </c>
      <c r="H318" s="40"/>
      <c r="I318" s="40">
        <v>18</v>
      </c>
      <c r="J318" s="40"/>
      <c r="K318" s="41"/>
      <c r="L318" s="41">
        <v>150</v>
      </c>
      <c r="M318" s="41"/>
      <c r="N318" s="41"/>
      <c r="O318" s="41">
        <v>248.66408000000001</v>
      </c>
      <c r="P318" s="41"/>
    </row>
    <row r="319" spans="1:16" s="24" customFormat="1" ht="135" hidden="1" customHeight="1" outlineLevel="2" x14ac:dyDescent="0.3">
      <c r="A319" s="19"/>
      <c r="B319" s="268"/>
      <c r="C319" s="268"/>
      <c r="D319" s="243"/>
      <c r="E319" s="20" t="s">
        <v>15</v>
      </c>
      <c r="F319" s="21" t="s">
        <v>150</v>
      </c>
      <c r="G319" s="22" t="s">
        <v>247</v>
      </c>
      <c r="H319" s="40"/>
      <c r="I319" s="40">
        <v>1770</v>
      </c>
      <c r="J319" s="40"/>
      <c r="K319" s="41"/>
      <c r="L319" s="41">
        <v>100</v>
      </c>
      <c r="M319" s="41"/>
      <c r="N319" s="41"/>
      <c r="O319" s="41">
        <v>1766.6163100000001</v>
      </c>
      <c r="P319" s="41"/>
    </row>
    <row r="320" spans="1:16" s="24" customFormat="1" ht="150" hidden="1" customHeight="1" outlineLevel="2" x14ac:dyDescent="0.3">
      <c r="A320" s="19"/>
      <c r="B320" s="268"/>
      <c r="C320" s="268"/>
      <c r="D320" s="243"/>
      <c r="E320" s="20" t="s">
        <v>15</v>
      </c>
      <c r="F320" s="21" t="s">
        <v>150</v>
      </c>
      <c r="G320" s="25" t="s">
        <v>363</v>
      </c>
      <c r="H320" s="40"/>
      <c r="I320" s="40"/>
      <c r="J320" s="40">
        <v>410</v>
      </c>
      <c r="K320" s="41"/>
      <c r="L320" s="41"/>
      <c r="M320" s="41">
        <v>15</v>
      </c>
      <c r="N320" s="41"/>
      <c r="O320" s="41"/>
      <c r="P320" s="42">
        <v>931.22942999999998</v>
      </c>
    </row>
    <row r="321" spans="1:16" s="24" customFormat="1" ht="210" hidden="1" customHeight="1" outlineLevel="2" x14ac:dyDescent="0.3">
      <c r="A321" s="19"/>
      <c r="B321" s="268"/>
      <c r="C321" s="268"/>
      <c r="D321" s="243"/>
      <c r="E321" s="20" t="s">
        <v>15</v>
      </c>
      <c r="F321" s="21" t="s">
        <v>150</v>
      </c>
      <c r="G321" s="25" t="s">
        <v>384</v>
      </c>
      <c r="H321" s="40"/>
      <c r="I321" s="40"/>
      <c r="J321" s="40">
        <v>154</v>
      </c>
      <c r="K321" s="41"/>
      <c r="L321" s="41"/>
      <c r="M321" s="41">
        <v>15</v>
      </c>
      <c r="N321" s="41"/>
      <c r="O321" s="41"/>
      <c r="P321" s="42">
        <v>608.17379000000005</v>
      </c>
    </row>
    <row r="322" spans="1:16" s="24" customFormat="1" ht="180" hidden="1" customHeight="1" outlineLevel="2" x14ac:dyDescent="0.3">
      <c r="A322" s="19"/>
      <c r="B322" s="268"/>
      <c r="C322" s="268"/>
      <c r="D322" s="243"/>
      <c r="E322" s="20" t="s">
        <v>15</v>
      </c>
      <c r="F322" s="21" t="s">
        <v>150</v>
      </c>
      <c r="G322" s="25" t="s">
        <v>385</v>
      </c>
      <c r="H322" s="40"/>
      <c r="I322" s="40"/>
      <c r="J322" s="40">
        <v>11</v>
      </c>
      <c r="K322" s="41"/>
      <c r="L322" s="41"/>
      <c r="M322" s="41">
        <v>15</v>
      </c>
      <c r="N322" s="41"/>
      <c r="O322" s="41"/>
      <c r="P322" s="42">
        <v>94.54092</v>
      </c>
    </row>
    <row r="323" spans="1:16" s="24" customFormat="1" ht="105.75" hidden="1" customHeight="1" outlineLevel="2" x14ac:dyDescent="0.3">
      <c r="A323" s="19"/>
      <c r="B323" s="268"/>
      <c r="C323" s="268"/>
      <c r="D323" s="243"/>
      <c r="E323" s="20" t="s">
        <v>15</v>
      </c>
      <c r="F323" s="21" t="s">
        <v>150</v>
      </c>
      <c r="G323" s="25" t="s">
        <v>391</v>
      </c>
      <c r="H323" s="40"/>
      <c r="I323" s="40"/>
      <c r="J323" s="40">
        <v>49</v>
      </c>
      <c r="K323" s="41"/>
      <c r="L323" s="41"/>
      <c r="M323" s="41">
        <v>150</v>
      </c>
      <c r="N323" s="41"/>
      <c r="O323" s="41"/>
      <c r="P323" s="42">
        <v>256.23534999999998</v>
      </c>
    </row>
    <row r="324" spans="1:16" hidden="1" collapsed="1" x14ac:dyDescent="0.3">
      <c r="A324" s="35"/>
      <c r="B324" s="35"/>
      <c r="C324" s="35"/>
      <c r="D324" s="35"/>
      <c r="E324" s="37"/>
      <c r="F324" s="37"/>
      <c r="G324" s="37"/>
      <c r="H324" s="38">
        <f>H301+H317+I301+I317+J301+J317</f>
        <v>5339.3</v>
      </c>
      <c r="K324" s="38">
        <f>K301+K317+L301+L317+M301+M317</f>
        <v>1799</v>
      </c>
      <c r="N324" s="38">
        <f>N301+N317+O301+O317+P301+P317</f>
        <v>8201.23488</v>
      </c>
    </row>
    <row r="325" spans="1:16" ht="19.5" thickBot="1" x14ac:dyDescent="0.35">
      <c r="B325" s="310"/>
      <c r="C325" s="310"/>
      <c r="D325" s="310"/>
      <c r="E325" s="310"/>
      <c r="F325" s="310"/>
      <c r="G325" s="310"/>
      <c r="H325" s="310"/>
      <c r="I325" s="310"/>
      <c r="J325" s="310"/>
      <c r="K325" s="310"/>
      <c r="L325" s="310"/>
      <c r="M325" s="310"/>
      <c r="N325" s="310"/>
      <c r="O325" s="310"/>
      <c r="P325" s="310"/>
    </row>
    <row r="326" spans="1:16" ht="19.5" thickBot="1" x14ac:dyDescent="0.35">
      <c r="A326" s="237"/>
      <c r="B326" s="238"/>
      <c r="C326" s="238"/>
      <c r="D326" s="238"/>
      <c r="E326" s="238"/>
      <c r="F326" s="239"/>
      <c r="G326" s="300" t="s">
        <v>19</v>
      </c>
      <c r="H326" s="301"/>
      <c r="I326" s="301"/>
      <c r="J326" s="301"/>
      <c r="K326" s="301"/>
      <c r="L326" s="301"/>
      <c r="M326" s="301"/>
      <c r="N326" s="301"/>
      <c r="O326" s="301"/>
      <c r="P326" s="301"/>
    </row>
    <row r="327" spans="1:16" ht="75.75" customHeight="1" x14ac:dyDescent="0.3">
      <c r="A327" s="217" t="s">
        <v>3</v>
      </c>
      <c r="B327" s="256" t="s">
        <v>20</v>
      </c>
      <c r="C327" s="256" t="s">
        <v>21</v>
      </c>
      <c r="D327" s="256" t="s">
        <v>22</v>
      </c>
      <c r="E327" s="256" t="s">
        <v>476</v>
      </c>
      <c r="F327" s="303" t="s">
        <v>23</v>
      </c>
      <c r="G327" s="221" t="s">
        <v>475</v>
      </c>
      <c r="H327" s="306" t="s">
        <v>8</v>
      </c>
      <c r="I327" s="307"/>
      <c r="J327" s="307"/>
      <c r="K327" s="308" t="str">
        <f>K14</f>
        <v>Максимальная мощность (присоединенная), кВт</v>
      </c>
      <c r="L327" s="309"/>
      <c r="M327" s="309"/>
      <c r="N327" s="308" t="s">
        <v>24</v>
      </c>
      <c r="O327" s="309"/>
      <c r="P327" s="309"/>
    </row>
    <row r="328" spans="1:16" ht="67.5" customHeight="1" thickBot="1" x14ac:dyDescent="0.35">
      <c r="A328" s="279"/>
      <c r="B328" s="245"/>
      <c r="C328" s="245"/>
      <c r="D328" s="245"/>
      <c r="E328" s="257"/>
      <c r="F328" s="304"/>
      <c r="G328" s="222"/>
      <c r="H328" s="43">
        <f>H15</f>
        <v>2020</v>
      </c>
      <c r="I328" s="44">
        <f>I15</f>
        <v>2021</v>
      </c>
      <c r="J328" s="44">
        <f>J15</f>
        <v>2022</v>
      </c>
      <c r="K328" s="44">
        <f>H328</f>
        <v>2020</v>
      </c>
      <c r="L328" s="44">
        <f>I328</f>
        <v>2021</v>
      </c>
      <c r="M328" s="44">
        <f>J328</f>
        <v>2022</v>
      </c>
      <c r="N328" s="44">
        <f>H328</f>
        <v>2020</v>
      </c>
      <c r="O328" s="44">
        <f>I328</f>
        <v>2021</v>
      </c>
      <c r="P328" s="45">
        <f>J328</f>
        <v>2022</v>
      </c>
    </row>
    <row r="329" spans="1:16" ht="19.5" thickBot="1" x14ac:dyDescent="0.35">
      <c r="A329" s="151">
        <v>1</v>
      </c>
      <c r="B329" s="297">
        <v>2</v>
      </c>
      <c r="C329" s="274"/>
      <c r="D329" s="274"/>
      <c r="E329" s="274"/>
      <c r="F329" s="275"/>
      <c r="G329" s="17">
        <v>4</v>
      </c>
      <c r="H329" s="215">
        <v>3</v>
      </c>
      <c r="I329" s="216"/>
      <c r="J329" s="216"/>
      <c r="K329" s="215">
        <v>4</v>
      </c>
      <c r="L329" s="216"/>
      <c r="M329" s="216"/>
      <c r="N329" s="215">
        <v>5</v>
      </c>
      <c r="O329" s="216"/>
      <c r="P329" s="266"/>
    </row>
    <row r="330" spans="1:16" s="75" customFormat="1" ht="27.95" customHeight="1" x14ac:dyDescent="0.25">
      <c r="A330" s="70" t="s">
        <v>430</v>
      </c>
      <c r="B330" s="291" t="s">
        <v>400</v>
      </c>
      <c r="C330" s="302" t="s">
        <v>30</v>
      </c>
      <c r="D330" s="302" t="s">
        <v>31</v>
      </c>
      <c r="E330" s="20" t="s">
        <v>13</v>
      </c>
      <c r="F330" s="21">
        <v>1</v>
      </c>
      <c r="G330" s="145"/>
      <c r="H330" s="144">
        <f>SUM(H331:H345)</f>
        <v>216.5</v>
      </c>
      <c r="I330" s="144">
        <f>SUM(I331:I345)</f>
        <v>304.76599999999996</v>
      </c>
      <c r="J330" s="144">
        <f>SUM(J331:J345)</f>
        <v>48</v>
      </c>
      <c r="K330" s="144">
        <f>SUM(K331:K345)</f>
        <v>90</v>
      </c>
      <c r="L330" s="144">
        <f>SUM(L331:L345)</f>
        <v>172</v>
      </c>
      <c r="M330" s="144">
        <f>SUM(M331:M345)</f>
        <v>15</v>
      </c>
      <c r="N330" s="144">
        <f>SUM(N331:N345)</f>
        <v>348.05270999999999</v>
      </c>
      <c r="O330" s="144">
        <f>SUM(O331:O345)</f>
        <v>497.59211440000001</v>
      </c>
      <c r="P330" s="144">
        <f>SUM(P331:P345)</f>
        <v>77.599199999999996</v>
      </c>
    </row>
    <row r="331" spans="1:16" s="24" customFormat="1" ht="90" hidden="1" customHeight="1" outlineLevel="1" x14ac:dyDescent="0.3">
      <c r="A331" s="70"/>
      <c r="B331" s="292"/>
      <c r="C331" s="268"/>
      <c r="D331" s="268"/>
      <c r="E331" s="20" t="s">
        <v>13</v>
      </c>
      <c r="F331" s="21">
        <v>1</v>
      </c>
      <c r="G331" s="22" t="s">
        <v>202</v>
      </c>
      <c r="H331" s="142">
        <v>96.2</v>
      </c>
      <c r="I331" s="142"/>
      <c r="J331" s="142"/>
      <c r="K331" s="80">
        <v>6</v>
      </c>
      <c r="L331" s="80"/>
      <c r="M331" s="80"/>
      <c r="N331" s="80">
        <v>92.037419999999997</v>
      </c>
      <c r="O331" s="80"/>
      <c r="P331" s="79"/>
    </row>
    <row r="332" spans="1:16" s="24" customFormat="1" ht="120" hidden="1" customHeight="1" outlineLevel="1" x14ac:dyDescent="0.3">
      <c r="A332" s="70"/>
      <c r="B332" s="292"/>
      <c r="C332" s="268"/>
      <c r="D332" s="268"/>
      <c r="E332" s="20" t="s">
        <v>13</v>
      </c>
      <c r="F332" s="21">
        <v>1</v>
      </c>
      <c r="G332" s="22" t="s">
        <v>207</v>
      </c>
      <c r="H332" s="142">
        <v>15.3</v>
      </c>
      <c r="I332" s="142"/>
      <c r="J332" s="142"/>
      <c r="K332" s="80">
        <v>3</v>
      </c>
      <c r="L332" s="80"/>
      <c r="M332" s="80"/>
      <c r="N332" s="80">
        <v>76.358140000000006</v>
      </c>
      <c r="O332" s="80"/>
      <c r="P332" s="79"/>
    </row>
    <row r="333" spans="1:16" s="24" customFormat="1" ht="120" hidden="1" customHeight="1" outlineLevel="1" x14ac:dyDescent="0.3">
      <c r="A333" s="70"/>
      <c r="B333" s="292"/>
      <c r="C333" s="268"/>
      <c r="D333" s="268"/>
      <c r="E333" s="20" t="s">
        <v>13</v>
      </c>
      <c r="F333" s="21">
        <v>1</v>
      </c>
      <c r="G333" s="22" t="s">
        <v>100</v>
      </c>
      <c r="H333" s="142">
        <v>29</v>
      </c>
      <c r="I333" s="142"/>
      <c r="J333" s="142"/>
      <c r="K333" s="80">
        <v>15</v>
      </c>
      <c r="L333" s="80"/>
      <c r="M333" s="80"/>
      <c r="N333" s="80">
        <v>66.909149999999997</v>
      </c>
      <c r="O333" s="80"/>
      <c r="P333" s="79"/>
    </row>
    <row r="334" spans="1:16" s="24" customFormat="1" ht="105" hidden="1" customHeight="1" outlineLevel="1" x14ac:dyDescent="0.3">
      <c r="A334" s="70"/>
      <c r="B334" s="292"/>
      <c r="C334" s="268"/>
      <c r="D334" s="268"/>
      <c r="E334" s="20" t="s">
        <v>13</v>
      </c>
      <c r="F334" s="21">
        <v>1</v>
      </c>
      <c r="G334" s="22" t="s">
        <v>214</v>
      </c>
      <c r="H334" s="142">
        <v>27</v>
      </c>
      <c r="I334" s="142"/>
      <c r="J334" s="142"/>
      <c r="K334" s="80">
        <v>50</v>
      </c>
      <c r="L334" s="80"/>
      <c r="M334" s="80"/>
      <c r="N334" s="80">
        <v>61.567999999999998</v>
      </c>
      <c r="O334" s="80"/>
      <c r="P334" s="79"/>
    </row>
    <row r="335" spans="1:16" s="24" customFormat="1" ht="105" hidden="1" customHeight="1" outlineLevel="1" x14ac:dyDescent="0.3">
      <c r="A335" s="70"/>
      <c r="B335" s="292"/>
      <c r="C335" s="268"/>
      <c r="D335" s="268"/>
      <c r="E335" s="20" t="s">
        <v>13</v>
      </c>
      <c r="F335" s="21">
        <v>1</v>
      </c>
      <c r="G335" s="22" t="s">
        <v>216</v>
      </c>
      <c r="H335" s="142">
        <v>49</v>
      </c>
      <c r="I335" s="142"/>
      <c r="J335" s="142"/>
      <c r="K335" s="80">
        <v>16</v>
      </c>
      <c r="L335" s="80"/>
      <c r="M335" s="80"/>
      <c r="N335" s="80">
        <v>51.18</v>
      </c>
      <c r="O335" s="80"/>
      <c r="P335" s="79"/>
    </row>
    <row r="336" spans="1:16" s="24" customFormat="1" ht="90" hidden="1" customHeight="1" outlineLevel="1" x14ac:dyDescent="0.3">
      <c r="A336" s="70"/>
      <c r="B336" s="292"/>
      <c r="C336" s="268"/>
      <c r="D336" s="268"/>
      <c r="E336" s="20" t="s">
        <v>13</v>
      </c>
      <c r="F336" s="21">
        <v>1</v>
      </c>
      <c r="G336" s="22" t="s">
        <v>223</v>
      </c>
      <c r="H336" s="142"/>
      <c r="I336" s="142">
        <v>10</v>
      </c>
      <c r="J336" s="142"/>
      <c r="K336" s="80"/>
      <c r="L336" s="80">
        <v>15</v>
      </c>
      <c r="M336" s="80"/>
      <c r="N336" s="80"/>
      <c r="O336" s="80">
        <v>19.146270000000001</v>
      </c>
      <c r="P336" s="79"/>
    </row>
    <row r="337" spans="1:16" s="24" customFormat="1" ht="90" hidden="1" customHeight="1" outlineLevel="1" x14ac:dyDescent="0.3">
      <c r="A337" s="70"/>
      <c r="B337" s="292"/>
      <c r="C337" s="268"/>
      <c r="D337" s="268"/>
      <c r="E337" s="20" t="s">
        <v>13</v>
      </c>
      <c r="F337" s="21">
        <v>1</v>
      </c>
      <c r="G337" s="22" t="s">
        <v>226</v>
      </c>
      <c r="H337" s="142"/>
      <c r="I337" s="142">
        <v>32</v>
      </c>
      <c r="J337" s="142"/>
      <c r="K337" s="80"/>
      <c r="L337" s="80">
        <v>15</v>
      </c>
      <c r="M337" s="80"/>
      <c r="N337" s="80"/>
      <c r="O337" s="80">
        <v>22.37032</v>
      </c>
      <c r="P337" s="79"/>
    </row>
    <row r="338" spans="1:16" s="24" customFormat="1" ht="105" hidden="1" customHeight="1" outlineLevel="1" x14ac:dyDescent="0.3">
      <c r="A338" s="70"/>
      <c r="B338" s="292"/>
      <c r="C338" s="268"/>
      <c r="D338" s="268"/>
      <c r="E338" s="20" t="s">
        <v>13</v>
      </c>
      <c r="F338" s="21">
        <v>1</v>
      </c>
      <c r="G338" s="22" t="s">
        <v>232</v>
      </c>
      <c r="H338" s="142"/>
      <c r="I338" s="142">
        <v>20</v>
      </c>
      <c r="J338" s="142"/>
      <c r="K338" s="80"/>
      <c r="L338" s="80">
        <v>15</v>
      </c>
      <c r="M338" s="80"/>
      <c r="N338" s="80"/>
      <c r="O338" s="80">
        <v>37.140029999999996</v>
      </c>
      <c r="P338" s="79"/>
    </row>
    <row r="339" spans="1:16" s="24" customFormat="1" ht="120" hidden="1" customHeight="1" outlineLevel="1" x14ac:dyDescent="0.3">
      <c r="A339" s="70"/>
      <c r="B339" s="292"/>
      <c r="C339" s="268"/>
      <c r="D339" s="268"/>
      <c r="E339" s="20" t="s">
        <v>13</v>
      </c>
      <c r="F339" s="21">
        <v>1</v>
      </c>
      <c r="G339" s="22" t="s">
        <v>233</v>
      </c>
      <c r="H339" s="142"/>
      <c r="I339" s="142">
        <v>21</v>
      </c>
      <c r="J339" s="142"/>
      <c r="K339" s="80"/>
      <c r="L339" s="80">
        <v>15</v>
      </c>
      <c r="M339" s="80"/>
      <c r="N339" s="80"/>
      <c r="O339" s="80">
        <v>23.007820000000002</v>
      </c>
      <c r="P339" s="79"/>
    </row>
    <row r="340" spans="1:16" s="24" customFormat="1" ht="90" hidden="1" customHeight="1" outlineLevel="1" x14ac:dyDescent="0.3">
      <c r="A340" s="70"/>
      <c r="B340" s="292"/>
      <c r="C340" s="268"/>
      <c r="D340" s="268"/>
      <c r="E340" s="20" t="s">
        <v>13</v>
      </c>
      <c r="F340" s="21">
        <v>1</v>
      </c>
      <c r="G340" s="22" t="s">
        <v>135</v>
      </c>
      <c r="H340" s="142"/>
      <c r="I340" s="142">
        <v>47</v>
      </c>
      <c r="J340" s="142"/>
      <c r="K340" s="80"/>
      <c r="L340" s="80">
        <v>3</v>
      </c>
      <c r="M340" s="80"/>
      <c r="N340" s="80"/>
      <c r="O340" s="80">
        <v>75.28</v>
      </c>
      <c r="P340" s="79"/>
    </row>
    <row r="341" spans="1:16" s="24" customFormat="1" ht="135" hidden="1" customHeight="1" outlineLevel="1" x14ac:dyDescent="0.3">
      <c r="A341" s="70"/>
      <c r="B341" s="292"/>
      <c r="C341" s="268"/>
      <c r="D341" s="268"/>
      <c r="E341" s="20" t="s">
        <v>13</v>
      </c>
      <c r="F341" s="21">
        <v>1</v>
      </c>
      <c r="G341" s="22" t="s">
        <v>141</v>
      </c>
      <c r="H341" s="142"/>
      <c r="I341" s="142">
        <v>28.356000000000002</v>
      </c>
      <c r="J341" s="142"/>
      <c r="K341" s="80"/>
      <c r="L341" s="80">
        <v>16</v>
      </c>
      <c r="M341" s="80"/>
      <c r="N341" s="80"/>
      <c r="O341" s="80">
        <v>13.910354400000001</v>
      </c>
      <c r="P341" s="79"/>
    </row>
    <row r="342" spans="1:16" s="24" customFormat="1" ht="120" hidden="1" customHeight="1" outlineLevel="1" x14ac:dyDescent="0.3">
      <c r="A342" s="70"/>
      <c r="B342" s="292"/>
      <c r="C342" s="268"/>
      <c r="D342" s="268"/>
      <c r="E342" s="20" t="s">
        <v>13</v>
      </c>
      <c r="F342" s="21">
        <v>1</v>
      </c>
      <c r="G342" s="22" t="s">
        <v>148</v>
      </c>
      <c r="H342" s="142"/>
      <c r="I342" s="142">
        <v>36.21</v>
      </c>
      <c r="J342" s="142"/>
      <c r="K342" s="80"/>
      <c r="L342" s="80">
        <v>16</v>
      </c>
      <c r="M342" s="80"/>
      <c r="N342" s="80"/>
      <c r="O342" s="80">
        <v>28.328849999999999</v>
      </c>
      <c r="P342" s="79"/>
    </row>
    <row r="343" spans="1:16" s="24" customFormat="1" ht="90" hidden="1" customHeight="1" outlineLevel="1" x14ac:dyDescent="0.3">
      <c r="A343" s="70"/>
      <c r="B343" s="292"/>
      <c r="C343" s="268"/>
      <c r="D343" s="268"/>
      <c r="E343" s="20" t="s">
        <v>13</v>
      </c>
      <c r="F343" s="21">
        <v>1</v>
      </c>
      <c r="G343" s="22" t="s">
        <v>236</v>
      </c>
      <c r="H343" s="142"/>
      <c r="I343" s="142">
        <v>10.199999999999999</v>
      </c>
      <c r="J343" s="142"/>
      <c r="K343" s="80"/>
      <c r="L343" s="80">
        <v>45</v>
      </c>
      <c r="M343" s="80"/>
      <c r="N343" s="80"/>
      <c r="O343" s="80">
        <v>15.332470000000001</v>
      </c>
      <c r="P343" s="79"/>
    </row>
    <row r="344" spans="1:16" s="24" customFormat="1" ht="90" hidden="1" customHeight="1" outlineLevel="1" x14ac:dyDescent="0.3">
      <c r="A344" s="70"/>
      <c r="B344" s="292"/>
      <c r="C344" s="268"/>
      <c r="D344" s="268"/>
      <c r="E344" s="20" t="s">
        <v>13</v>
      </c>
      <c r="F344" s="21">
        <v>1</v>
      </c>
      <c r="G344" s="22" t="s">
        <v>248</v>
      </c>
      <c r="H344" s="142"/>
      <c r="I344" s="142">
        <v>100</v>
      </c>
      <c r="J344" s="142"/>
      <c r="K344" s="80"/>
      <c r="L344" s="80">
        <v>32</v>
      </c>
      <c r="M344" s="80"/>
      <c r="N344" s="80"/>
      <c r="O344" s="80">
        <v>263.07600000000002</v>
      </c>
      <c r="P344" s="79"/>
    </row>
    <row r="345" spans="1:16" s="24" customFormat="1" ht="105" hidden="1" customHeight="1" outlineLevel="1" x14ac:dyDescent="0.3">
      <c r="A345" s="70"/>
      <c r="B345" s="292"/>
      <c r="C345" s="268"/>
      <c r="D345" s="268"/>
      <c r="E345" s="20" t="s">
        <v>13</v>
      </c>
      <c r="F345" s="21">
        <v>1</v>
      </c>
      <c r="G345" s="22" t="s">
        <v>289</v>
      </c>
      <c r="H345" s="142"/>
      <c r="I345" s="142"/>
      <c r="J345" s="142">
        <v>48</v>
      </c>
      <c r="K345" s="80"/>
      <c r="L345" s="80"/>
      <c r="M345" s="80">
        <v>15</v>
      </c>
      <c r="N345" s="80"/>
      <c r="O345" s="80"/>
      <c r="P345" s="79">
        <v>77.599199999999996</v>
      </c>
    </row>
    <row r="346" spans="1:16" s="75" customFormat="1" ht="27.95" customHeight="1" collapsed="1" x14ac:dyDescent="0.25">
      <c r="A346" s="70" t="s">
        <v>432</v>
      </c>
      <c r="B346" s="292"/>
      <c r="C346" s="268"/>
      <c r="D346" s="268"/>
      <c r="E346" s="20" t="s">
        <v>15</v>
      </c>
      <c r="F346" s="59">
        <v>1</v>
      </c>
      <c r="G346" s="145"/>
      <c r="H346" s="144">
        <f>SUM(H347:H355)</f>
        <v>409.9</v>
      </c>
      <c r="I346" s="144">
        <f>SUM(I347:I355)</f>
        <v>271</v>
      </c>
      <c r="J346" s="144">
        <f>SUM(J347:J355)</f>
        <v>189</v>
      </c>
      <c r="K346" s="144">
        <f>SUM(K347:K355)</f>
        <v>265</v>
      </c>
      <c r="L346" s="144">
        <f>SUM(L347:L355)</f>
        <v>310</v>
      </c>
      <c r="M346" s="144">
        <f>SUM(M347:M355)</f>
        <v>130</v>
      </c>
      <c r="N346" s="144">
        <f>SUM(N347:N355)</f>
        <v>2305.0799299999999</v>
      </c>
      <c r="O346" s="144">
        <f>SUM(O347:O355)</f>
        <v>748.71762000000001</v>
      </c>
      <c r="P346" s="144">
        <f>SUM(P347:P355)</f>
        <v>596.82029</v>
      </c>
    </row>
    <row r="347" spans="1:16" s="24" customFormat="1" ht="60" hidden="1" customHeight="1" outlineLevel="1" x14ac:dyDescent="0.3">
      <c r="A347" s="70"/>
      <c r="B347" s="292"/>
      <c r="C347" s="268"/>
      <c r="D347" s="268"/>
      <c r="E347" s="20" t="s">
        <v>15</v>
      </c>
      <c r="F347" s="21">
        <v>1</v>
      </c>
      <c r="G347" s="22" t="s">
        <v>249</v>
      </c>
      <c r="H347" s="142">
        <v>98</v>
      </c>
      <c r="I347" s="142"/>
      <c r="J347" s="142"/>
      <c r="K347" s="80">
        <v>45</v>
      </c>
      <c r="L347" s="80"/>
      <c r="M347" s="80"/>
      <c r="N347" s="80">
        <v>145.26</v>
      </c>
      <c r="O347" s="80"/>
      <c r="P347" s="79"/>
    </row>
    <row r="348" spans="1:16" s="24" customFormat="1" ht="90" hidden="1" customHeight="1" outlineLevel="1" x14ac:dyDescent="0.3">
      <c r="A348" s="70"/>
      <c r="B348" s="292"/>
      <c r="C348" s="268"/>
      <c r="D348" s="268"/>
      <c r="E348" s="20" t="s">
        <v>15</v>
      </c>
      <c r="F348" s="21">
        <v>1</v>
      </c>
      <c r="G348" s="22" t="s">
        <v>250</v>
      </c>
      <c r="H348" s="142">
        <v>214</v>
      </c>
      <c r="I348" s="142"/>
      <c r="J348" s="142"/>
      <c r="K348" s="80">
        <v>70</v>
      </c>
      <c r="L348" s="80"/>
      <c r="M348" s="80"/>
      <c r="N348" s="80">
        <v>1848.50388</v>
      </c>
      <c r="O348" s="80"/>
      <c r="P348" s="79"/>
    </row>
    <row r="349" spans="1:16" s="24" customFormat="1" ht="60" hidden="1" customHeight="1" outlineLevel="1" x14ac:dyDescent="0.3">
      <c r="A349" s="70"/>
      <c r="B349" s="292"/>
      <c r="C349" s="268"/>
      <c r="D349" s="268"/>
      <c r="E349" s="20" t="s">
        <v>15</v>
      </c>
      <c r="F349" s="21">
        <v>1</v>
      </c>
      <c r="G349" s="22" t="s">
        <v>252</v>
      </c>
      <c r="H349" s="142">
        <v>97.9</v>
      </c>
      <c r="I349" s="142"/>
      <c r="J349" s="142"/>
      <c r="K349" s="80">
        <v>150</v>
      </c>
      <c r="L349" s="80"/>
      <c r="M349" s="80"/>
      <c r="N349" s="80">
        <v>311.31605000000002</v>
      </c>
      <c r="O349" s="80"/>
      <c r="P349" s="79"/>
    </row>
    <row r="350" spans="1:16" s="24" customFormat="1" ht="105" hidden="1" customHeight="1" outlineLevel="1" x14ac:dyDescent="0.3">
      <c r="A350" s="70"/>
      <c r="B350" s="292"/>
      <c r="C350" s="268"/>
      <c r="D350" s="268"/>
      <c r="E350" s="20" t="s">
        <v>15</v>
      </c>
      <c r="F350" s="21">
        <v>1</v>
      </c>
      <c r="G350" s="22" t="s">
        <v>113</v>
      </c>
      <c r="H350" s="142"/>
      <c r="I350" s="142">
        <v>49</v>
      </c>
      <c r="J350" s="142"/>
      <c r="K350" s="80"/>
      <c r="L350" s="80">
        <v>15</v>
      </c>
      <c r="M350" s="80"/>
      <c r="N350" s="80"/>
      <c r="O350" s="80">
        <v>77.839889999999997</v>
      </c>
      <c r="P350" s="79"/>
    </row>
    <row r="351" spans="1:16" s="24" customFormat="1" ht="105" hidden="1" customHeight="1" outlineLevel="1" x14ac:dyDescent="0.3">
      <c r="A351" s="70"/>
      <c r="B351" s="292"/>
      <c r="C351" s="268"/>
      <c r="D351" s="268"/>
      <c r="E351" s="20" t="s">
        <v>15</v>
      </c>
      <c r="F351" s="21">
        <v>1</v>
      </c>
      <c r="G351" s="22" t="s">
        <v>176</v>
      </c>
      <c r="H351" s="142"/>
      <c r="I351" s="142">
        <v>30</v>
      </c>
      <c r="J351" s="142"/>
      <c r="K351" s="80"/>
      <c r="L351" s="80">
        <v>100</v>
      </c>
      <c r="M351" s="80"/>
      <c r="N351" s="80"/>
      <c r="O351" s="80">
        <v>66.77928</v>
      </c>
      <c r="P351" s="79"/>
    </row>
    <row r="352" spans="1:16" s="24" customFormat="1" ht="90" hidden="1" customHeight="1" outlineLevel="1" x14ac:dyDescent="0.3">
      <c r="A352" s="70"/>
      <c r="B352" s="292"/>
      <c r="C352" s="268"/>
      <c r="D352" s="268"/>
      <c r="E352" s="20" t="s">
        <v>15</v>
      </c>
      <c r="F352" s="21">
        <v>1</v>
      </c>
      <c r="G352" s="22" t="s">
        <v>253</v>
      </c>
      <c r="H352" s="142"/>
      <c r="I352" s="142">
        <v>133</v>
      </c>
      <c r="J352" s="142"/>
      <c r="K352" s="80"/>
      <c r="L352" s="80">
        <v>45</v>
      </c>
      <c r="M352" s="80"/>
      <c r="N352" s="80"/>
      <c r="O352" s="80">
        <v>261.04473000000002</v>
      </c>
      <c r="P352" s="79"/>
    </row>
    <row r="353" spans="1:16" s="24" customFormat="1" ht="90" hidden="1" customHeight="1" outlineLevel="1" x14ac:dyDescent="0.3">
      <c r="A353" s="70"/>
      <c r="B353" s="292"/>
      <c r="C353" s="268"/>
      <c r="D353" s="268"/>
      <c r="E353" s="20" t="s">
        <v>15</v>
      </c>
      <c r="F353" s="21">
        <v>1</v>
      </c>
      <c r="G353" s="22" t="s">
        <v>254</v>
      </c>
      <c r="H353" s="142"/>
      <c r="I353" s="142">
        <v>59</v>
      </c>
      <c r="J353" s="142"/>
      <c r="K353" s="80"/>
      <c r="L353" s="80">
        <v>150</v>
      </c>
      <c r="M353" s="80"/>
      <c r="N353" s="80"/>
      <c r="O353" s="80">
        <v>343.05372</v>
      </c>
      <c r="P353" s="79"/>
    </row>
    <row r="354" spans="1:16" s="24" customFormat="1" ht="105" hidden="1" customHeight="1" outlineLevel="1" x14ac:dyDescent="0.3">
      <c r="A354" s="70"/>
      <c r="B354" s="292"/>
      <c r="C354" s="268"/>
      <c r="D354" s="268"/>
      <c r="E354" s="20" t="s">
        <v>15</v>
      </c>
      <c r="F354" s="21">
        <v>1</v>
      </c>
      <c r="G354" s="22" t="s">
        <v>366</v>
      </c>
      <c r="H354" s="142"/>
      <c r="I354" s="142"/>
      <c r="J354" s="142">
        <v>128</v>
      </c>
      <c r="K354" s="80"/>
      <c r="L354" s="80"/>
      <c r="M354" s="80">
        <v>50</v>
      </c>
      <c r="N354" s="80"/>
      <c r="O354" s="80"/>
      <c r="P354" s="79">
        <v>369.30354</v>
      </c>
    </row>
    <row r="355" spans="1:16" s="24" customFormat="1" ht="90" hidden="1" customHeight="1" outlineLevel="1" x14ac:dyDescent="0.3">
      <c r="A355" s="70"/>
      <c r="B355" s="292"/>
      <c r="C355" s="268"/>
      <c r="D355" s="268"/>
      <c r="E355" s="20" t="s">
        <v>15</v>
      </c>
      <c r="F355" s="21">
        <v>1</v>
      </c>
      <c r="G355" s="22" t="s">
        <v>392</v>
      </c>
      <c r="H355" s="142"/>
      <c r="I355" s="142"/>
      <c r="J355" s="142">
        <v>61</v>
      </c>
      <c r="K355" s="80"/>
      <c r="L355" s="80"/>
      <c r="M355" s="80">
        <v>80</v>
      </c>
      <c r="N355" s="80"/>
      <c r="O355" s="80"/>
      <c r="P355" s="79">
        <v>227.51675</v>
      </c>
    </row>
    <row r="356" spans="1:16" s="75" customFormat="1" ht="27.95" customHeight="1" collapsed="1" x14ac:dyDescent="0.25">
      <c r="A356" s="70" t="s">
        <v>431</v>
      </c>
      <c r="B356" s="292"/>
      <c r="C356" s="268"/>
      <c r="D356" s="268"/>
      <c r="E356" s="20" t="s">
        <v>15</v>
      </c>
      <c r="F356" s="59">
        <v>2</v>
      </c>
      <c r="G356" s="145"/>
      <c r="H356" s="144">
        <f>SUM(H357:H357)</f>
        <v>284.18</v>
      </c>
      <c r="I356" s="144">
        <f t="shared" ref="I356:L356" si="0">SUM(I357:I357)</f>
        <v>0</v>
      </c>
      <c r="J356" s="144">
        <f t="shared" si="0"/>
        <v>0</v>
      </c>
      <c r="K356" s="144">
        <f>SUM(K357:K357)</f>
        <v>94</v>
      </c>
      <c r="L356" s="144">
        <f t="shared" si="0"/>
        <v>0</v>
      </c>
      <c r="M356" s="144">
        <f>SUM(M357:M357)</f>
        <v>0</v>
      </c>
      <c r="N356" s="144">
        <f t="shared" ref="N356" si="1">SUM(N357:N357)</f>
        <v>380.14066000000003</v>
      </c>
      <c r="O356" s="144">
        <f t="shared" ref="O356" si="2">SUM(O357:O357)</f>
        <v>0</v>
      </c>
      <c r="P356" s="144">
        <f t="shared" ref="P356" si="3">SUM(P357:P357)</f>
        <v>0</v>
      </c>
    </row>
    <row r="357" spans="1:16" s="24" customFormat="1" ht="90" hidden="1" customHeight="1" outlineLevel="1" x14ac:dyDescent="0.3">
      <c r="A357" s="70"/>
      <c r="B357" s="292"/>
      <c r="C357" s="268"/>
      <c r="D357" s="268"/>
      <c r="E357" s="20" t="s">
        <v>15</v>
      </c>
      <c r="F357" s="21">
        <v>2</v>
      </c>
      <c r="G357" s="46" t="s">
        <v>251</v>
      </c>
      <c r="H357" s="142">
        <v>284.18</v>
      </c>
      <c r="I357" s="142"/>
      <c r="J357" s="142"/>
      <c r="K357" s="80">
        <v>94</v>
      </c>
      <c r="L357" s="80"/>
      <c r="M357" s="80"/>
      <c r="N357" s="80">
        <v>380.14066000000003</v>
      </c>
      <c r="O357" s="80"/>
      <c r="P357" s="79"/>
    </row>
    <row r="358" spans="1:16" s="75" customFormat="1" ht="27.95" customHeight="1" collapsed="1" x14ac:dyDescent="0.25">
      <c r="A358" s="70" t="s">
        <v>429</v>
      </c>
      <c r="B358" s="292"/>
      <c r="C358" s="268"/>
      <c r="D358" s="268"/>
      <c r="E358" s="20" t="s">
        <v>16</v>
      </c>
      <c r="F358" s="59">
        <v>1</v>
      </c>
      <c r="G358" s="145"/>
      <c r="H358" s="144">
        <f>SUM(H359:H381)</f>
        <v>992.5</v>
      </c>
      <c r="I358" s="144">
        <f>SUM(I359:I381)</f>
        <v>1056.72</v>
      </c>
      <c r="J358" s="144">
        <f>SUM(J359:J381)</f>
        <v>876</v>
      </c>
      <c r="K358" s="144">
        <f>SUM(K359:K381)</f>
        <v>695</v>
      </c>
      <c r="L358" s="144">
        <f>SUM(L359:L381)</f>
        <v>1219</v>
      </c>
      <c r="M358" s="144">
        <f>SUM(M359:M381)</f>
        <v>1106</v>
      </c>
      <c r="N358" s="144">
        <f>SUM(N359:N381)</f>
        <v>2555.2806399999999</v>
      </c>
      <c r="O358" s="144">
        <f>SUM(O359:O381)</f>
        <v>2543.1720100000002</v>
      </c>
      <c r="P358" s="144">
        <f>SUM(P359:P381)</f>
        <v>2925.9145599999997</v>
      </c>
    </row>
    <row r="359" spans="1:16" s="24" customFormat="1" ht="90" hidden="1" customHeight="1" outlineLevel="1" x14ac:dyDescent="0.3">
      <c r="A359" s="70"/>
      <c r="B359" s="292"/>
      <c r="C359" s="268"/>
      <c r="D359" s="268"/>
      <c r="E359" s="20" t="s">
        <v>16</v>
      </c>
      <c r="F359" s="21">
        <v>1</v>
      </c>
      <c r="G359" s="22" t="s">
        <v>256</v>
      </c>
      <c r="H359" s="142">
        <v>220</v>
      </c>
      <c r="I359" s="142"/>
      <c r="J359" s="142"/>
      <c r="K359" s="80">
        <v>110</v>
      </c>
      <c r="L359" s="80"/>
      <c r="M359" s="80"/>
      <c r="N359" s="80">
        <v>404.99</v>
      </c>
      <c r="O359" s="80"/>
      <c r="P359" s="79"/>
    </row>
    <row r="360" spans="1:16" s="24" customFormat="1" ht="90" hidden="1" customHeight="1" outlineLevel="1" x14ac:dyDescent="0.3">
      <c r="A360" s="70"/>
      <c r="B360" s="292"/>
      <c r="C360" s="268"/>
      <c r="D360" s="268"/>
      <c r="E360" s="20" t="s">
        <v>16</v>
      </c>
      <c r="F360" s="21">
        <v>1</v>
      </c>
      <c r="G360" s="22" t="s">
        <v>167</v>
      </c>
      <c r="H360" s="142">
        <v>174.5</v>
      </c>
      <c r="I360" s="142"/>
      <c r="J360" s="142"/>
      <c r="K360" s="80">
        <v>100</v>
      </c>
      <c r="L360" s="80"/>
      <c r="M360" s="80"/>
      <c r="N360" s="80">
        <v>293.45064000000002</v>
      </c>
      <c r="O360" s="80"/>
      <c r="P360" s="79"/>
    </row>
    <row r="361" spans="1:16" s="24" customFormat="1" ht="105" hidden="1" customHeight="1" outlineLevel="1" x14ac:dyDescent="0.3">
      <c r="A361" s="70"/>
      <c r="B361" s="292"/>
      <c r="C361" s="268"/>
      <c r="D361" s="268"/>
      <c r="E361" s="20" t="s">
        <v>16</v>
      </c>
      <c r="F361" s="21">
        <v>1</v>
      </c>
      <c r="G361" s="22" t="s">
        <v>257</v>
      </c>
      <c r="H361" s="142">
        <v>110</v>
      </c>
      <c r="I361" s="142"/>
      <c r="J361" s="142"/>
      <c r="K361" s="80">
        <v>150</v>
      </c>
      <c r="L361" s="80"/>
      <c r="M361" s="80"/>
      <c r="N361" s="80">
        <v>516.84</v>
      </c>
      <c r="O361" s="80"/>
      <c r="P361" s="79"/>
    </row>
    <row r="362" spans="1:16" s="24" customFormat="1" ht="90" hidden="1" customHeight="1" outlineLevel="1" x14ac:dyDescent="0.3">
      <c r="A362" s="70"/>
      <c r="B362" s="292"/>
      <c r="C362" s="268"/>
      <c r="D362" s="268"/>
      <c r="E362" s="20" t="s">
        <v>16</v>
      </c>
      <c r="F362" s="21">
        <v>1</v>
      </c>
      <c r="G362" s="22" t="s">
        <v>258</v>
      </c>
      <c r="H362" s="142">
        <v>180</v>
      </c>
      <c r="I362" s="142"/>
      <c r="J362" s="142"/>
      <c r="K362" s="80">
        <v>150</v>
      </c>
      <c r="L362" s="80"/>
      <c r="M362" s="80"/>
      <c r="N362" s="80">
        <v>339.36</v>
      </c>
      <c r="O362" s="80"/>
      <c r="P362" s="79"/>
    </row>
    <row r="363" spans="1:16" s="24" customFormat="1" ht="90" hidden="1" customHeight="1" outlineLevel="1" x14ac:dyDescent="0.3">
      <c r="A363" s="70"/>
      <c r="B363" s="292"/>
      <c r="C363" s="268"/>
      <c r="D363" s="268"/>
      <c r="E363" s="20" t="s">
        <v>16</v>
      </c>
      <c r="F363" s="21">
        <v>1</v>
      </c>
      <c r="G363" s="22" t="s">
        <v>259</v>
      </c>
      <c r="H363" s="142">
        <v>170</v>
      </c>
      <c r="I363" s="142"/>
      <c r="J363" s="142"/>
      <c r="K363" s="80">
        <v>150</v>
      </c>
      <c r="L363" s="80"/>
      <c r="M363" s="80"/>
      <c r="N363" s="80">
        <v>428.86</v>
      </c>
      <c r="O363" s="80"/>
      <c r="P363" s="79"/>
    </row>
    <row r="364" spans="1:16" s="24" customFormat="1" ht="90" hidden="1" customHeight="1" outlineLevel="1" x14ac:dyDescent="0.3">
      <c r="A364" s="70"/>
      <c r="B364" s="292"/>
      <c r="C364" s="268"/>
      <c r="D364" s="268"/>
      <c r="E364" s="20" t="s">
        <v>16</v>
      </c>
      <c r="F364" s="21">
        <v>1</v>
      </c>
      <c r="G364" s="22" t="s">
        <v>260</v>
      </c>
      <c r="H364" s="142">
        <v>138</v>
      </c>
      <c r="I364" s="142"/>
      <c r="J364" s="142"/>
      <c r="K364" s="80">
        <v>35</v>
      </c>
      <c r="L364" s="80"/>
      <c r="M364" s="80"/>
      <c r="N364" s="80">
        <v>571.78</v>
      </c>
      <c r="O364" s="80"/>
      <c r="P364" s="79"/>
    </row>
    <row r="365" spans="1:16" s="24" customFormat="1" ht="90" hidden="1" customHeight="1" outlineLevel="1" x14ac:dyDescent="0.3">
      <c r="A365" s="70"/>
      <c r="B365" s="292"/>
      <c r="C365" s="268"/>
      <c r="D365" s="268"/>
      <c r="E365" s="20" t="s">
        <v>16</v>
      </c>
      <c r="F365" s="21">
        <v>1</v>
      </c>
      <c r="G365" s="22" t="s">
        <v>167</v>
      </c>
      <c r="H365" s="142"/>
      <c r="I365" s="142">
        <v>175</v>
      </c>
      <c r="J365" s="142"/>
      <c r="K365" s="80"/>
      <c r="L365" s="80">
        <v>100</v>
      </c>
      <c r="M365" s="80"/>
      <c r="N365" s="80"/>
      <c r="O365" s="80">
        <v>205.00331</v>
      </c>
      <c r="P365" s="79"/>
    </row>
    <row r="366" spans="1:16" s="24" customFormat="1" ht="90" hidden="1" customHeight="1" outlineLevel="1" x14ac:dyDescent="0.3">
      <c r="A366" s="70"/>
      <c r="B366" s="292"/>
      <c r="C366" s="268"/>
      <c r="D366" s="268"/>
      <c r="E366" s="20" t="s">
        <v>16</v>
      </c>
      <c r="F366" s="21">
        <v>1</v>
      </c>
      <c r="G366" s="22" t="s">
        <v>190</v>
      </c>
      <c r="H366" s="142"/>
      <c r="I366" s="142">
        <v>34</v>
      </c>
      <c r="J366" s="142"/>
      <c r="K366" s="80"/>
      <c r="L366" s="80">
        <v>60</v>
      </c>
      <c r="M366" s="80"/>
      <c r="N366" s="80"/>
      <c r="O366" s="80">
        <v>65.421629999999993</v>
      </c>
      <c r="P366" s="79"/>
    </row>
    <row r="367" spans="1:16" s="24" customFormat="1" ht="105" hidden="1" customHeight="1" outlineLevel="1" x14ac:dyDescent="0.3">
      <c r="A367" s="70"/>
      <c r="B367" s="292"/>
      <c r="C367" s="268"/>
      <c r="D367" s="268"/>
      <c r="E367" s="20" t="s">
        <v>16</v>
      </c>
      <c r="F367" s="21">
        <v>1</v>
      </c>
      <c r="G367" s="22" t="s">
        <v>192</v>
      </c>
      <c r="H367" s="142"/>
      <c r="I367" s="142">
        <v>42.27</v>
      </c>
      <c r="J367" s="142"/>
      <c r="K367" s="80"/>
      <c r="L367" s="80">
        <v>80</v>
      </c>
      <c r="M367" s="80"/>
      <c r="N367" s="80"/>
      <c r="O367" s="80">
        <v>446.74363</v>
      </c>
      <c r="P367" s="79"/>
    </row>
    <row r="368" spans="1:16" s="24" customFormat="1" ht="90" hidden="1" customHeight="1" outlineLevel="1" x14ac:dyDescent="0.3">
      <c r="A368" s="70"/>
      <c r="B368" s="292"/>
      <c r="C368" s="268"/>
      <c r="D368" s="268"/>
      <c r="E368" s="20" t="s">
        <v>16</v>
      </c>
      <c r="F368" s="21">
        <v>1</v>
      </c>
      <c r="G368" s="22" t="s">
        <v>261</v>
      </c>
      <c r="H368" s="142"/>
      <c r="I368" s="142">
        <v>124</v>
      </c>
      <c r="J368" s="142"/>
      <c r="K368" s="80"/>
      <c r="L368" s="80">
        <v>150</v>
      </c>
      <c r="M368" s="80"/>
      <c r="N368" s="80"/>
      <c r="O368" s="80">
        <v>418.91149000000001</v>
      </c>
      <c r="P368" s="79"/>
    </row>
    <row r="369" spans="1:16" s="24" customFormat="1" ht="90" hidden="1" customHeight="1" outlineLevel="1" x14ac:dyDescent="0.3">
      <c r="A369" s="70"/>
      <c r="B369" s="292"/>
      <c r="C369" s="268"/>
      <c r="D369" s="268"/>
      <c r="E369" s="20" t="s">
        <v>16</v>
      </c>
      <c r="F369" s="21">
        <v>1</v>
      </c>
      <c r="G369" s="22" t="s">
        <v>262</v>
      </c>
      <c r="H369" s="142"/>
      <c r="I369" s="142">
        <v>77</v>
      </c>
      <c r="J369" s="142"/>
      <c r="K369" s="80"/>
      <c r="L369" s="80">
        <v>150</v>
      </c>
      <c r="M369" s="80"/>
      <c r="N369" s="80"/>
      <c r="O369" s="80">
        <v>255.90135999999998</v>
      </c>
      <c r="P369" s="79"/>
    </row>
    <row r="370" spans="1:16" s="24" customFormat="1" ht="105" hidden="1" customHeight="1" outlineLevel="1" x14ac:dyDescent="0.3">
      <c r="A370" s="70"/>
      <c r="B370" s="292"/>
      <c r="C370" s="268"/>
      <c r="D370" s="268"/>
      <c r="E370" s="20" t="s">
        <v>16</v>
      </c>
      <c r="F370" s="21">
        <v>1</v>
      </c>
      <c r="G370" s="22" t="s">
        <v>263</v>
      </c>
      <c r="H370" s="142"/>
      <c r="I370" s="142">
        <v>70</v>
      </c>
      <c r="J370" s="142"/>
      <c r="K370" s="80"/>
      <c r="L370" s="80">
        <v>150</v>
      </c>
      <c r="M370" s="80"/>
      <c r="N370" s="80"/>
      <c r="O370" s="80">
        <v>130.12134</v>
      </c>
      <c r="P370" s="79"/>
    </row>
    <row r="371" spans="1:16" s="24" customFormat="1" ht="90" hidden="1" customHeight="1" outlineLevel="1" x14ac:dyDescent="0.3">
      <c r="A371" s="70"/>
      <c r="B371" s="292"/>
      <c r="C371" s="268"/>
      <c r="D371" s="268"/>
      <c r="E371" s="20" t="s">
        <v>16</v>
      </c>
      <c r="F371" s="21">
        <v>1</v>
      </c>
      <c r="G371" s="22" t="s">
        <v>256</v>
      </c>
      <c r="H371" s="142"/>
      <c r="I371" s="142">
        <v>222.45</v>
      </c>
      <c r="J371" s="142"/>
      <c r="K371" s="80"/>
      <c r="L371" s="80">
        <v>110</v>
      </c>
      <c r="M371" s="80"/>
      <c r="N371" s="80"/>
      <c r="O371" s="80">
        <v>401.1814</v>
      </c>
      <c r="P371" s="79"/>
    </row>
    <row r="372" spans="1:16" s="24" customFormat="1" ht="90" hidden="1" customHeight="1" outlineLevel="1" x14ac:dyDescent="0.3">
      <c r="A372" s="70"/>
      <c r="B372" s="292"/>
      <c r="C372" s="268"/>
      <c r="D372" s="268"/>
      <c r="E372" s="20" t="s">
        <v>16</v>
      </c>
      <c r="F372" s="21">
        <v>1</v>
      </c>
      <c r="G372" s="22" t="s">
        <v>264</v>
      </c>
      <c r="H372" s="142"/>
      <c r="I372" s="142">
        <v>74</v>
      </c>
      <c r="J372" s="142"/>
      <c r="K372" s="80"/>
      <c r="L372" s="80">
        <v>150</v>
      </c>
      <c r="M372" s="80"/>
      <c r="N372" s="80"/>
      <c r="O372" s="80">
        <v>428.12114999999994</v>
      </c>
      <c r="P372" s="79"/>
    </row>
    <row r="373" spans="1:16" s="24" customFormat="1" ht="60" hidden="1" customHeight="1" outlineLevel="1" x14ac:dyDescent="0.3">
      <c r="A373" s="70"/>
      <c r="B373" s="292"/>
      <c r="C373" s="268"/>
      <c r="D373" s="268"/>
      <c r="E373" s="20" t="s">
        <v>16</v>
      </c>
      <c r="F373" s="21">
        <v>1</v>
      </c>
      <c r="G373" s="22" t="s">
        <v>265</v>
      </c>
      <c r="H373" s="142"/>
      <c r="I373" s="142">
        <v>204</v>
      </c>
      <c r="J373" s="142"/>
      <c r="K373" s="80"/>
      <c r="L373" s="80">
        <v>119</v>
      </c>
      <c r="M373" s="80"/>
      <c r="N373" s="80"/>
      <c r="O373" s="80">
        <v>130.62833000000001</v>
      </c>
      <c r="P373" s="79"/>
    </row>
    <row r="374" spans="1:16" s="24" customFormat="1" ht="90.75" hidden="1" customHeight="1" outlineLevel="1" x14ac:dyDescent="0.3">
      <c r="A374" s="70"/>
      <c r="B374" s="292"/>
      <c r="C374" s="268"/>
      <c r="D374" s="268"/>
      <c r="E374" s="20" t="s">
        <v>402</v>
      </c>
      <c r="F374" s="21">
        <v>1</v>
      </c>
      <c r="G374" s="22" t="s">
        <v>269</v>
      </c>
      <c r="H374" s="142"/>
      <c r="I374" s="142">
        <v>34</v>
      </c>
      <c r="J374" s="142"/>
      <c r="K374" s="80"/>
      <c r="L374" s="80">
        <v>150</v>
      </c>
      <c r="M374" s="80"/>
      <c r="N374" s="80"/>
      <c r="O374" s="80">
        <v>61.138370000000002</v>
      </c>
      <c r="P374" s="79"/>
    </row>
    <row r="375" spans="1:16" s="24" customFormat="1" ht="105" hidden="1" customHeight="1" outlineLevel="1" x14ac:dyDescent="0.3">
      <c r="A375" s="70"/>
      <c r="B375" s="292"/>
      <c r="C375" s="268"/>
      <c r="D375" s="268"/>
      <c r="E375" s="20" t="s">
        <v>16</v>
      </c>
      <c r="F375" s="21">
        <v>1</v>
      </c>
      <c r="G375" s="22" t="s">
        <v>373</v>
      </c>
      <c r="H375" s="142"/>
      <c r="I375" s="142"/>
      <c r="J375" s="142">
        <v>50</v>
      </c>
      <c r="K375" s="80"/>
      <c r="L375" s="80"/>
      <c r="M375" s="80">
        <v>150</v>
      </c>
      <c r="N375" s="80"/>
      <c r="O375" s="80"/>
      <c r="P375" s="79">
        <v>147.51184000000001</v>
      </c>
    </row>
    <row r="376" spans="1:16" s="24" customFormat="1" ht="105" hidden="1" customHeight="1" outlineLevel="1" x14ac:dyDescent="0.3">
      <c r="A376" s="70"/>
      <c r="B376" s="292"/>
      <c r="C376" s="268"/>
      <c r="D376" s="268"/>
      <c r="E376" s="20" t="s">
        <v>16</v>
      </c>
      <c r="F376" s="21">
        <v>1</v>
      </c>
      <c r="G376" s="22" t="s">
        <v>374</v>
      </c>
      <c r="H376" s="142"/>
      <c r="I376" s="142"/>
      <c r="J376" s="142">
        <v>79</v>
      </c>
      <c r="K376" s="80"/>
      <c r="L376" s="80"/>
      <c r="M376" s="80">
        <v>80</v>
      </c>
      <c r="N376" s="80"/>
      <c r="O376" s="80"/>
      <c r="P376" s="79">
        <v>295.12615</v>
      </c>
    </row>
    <row r="377" spans="1:16" s="24" customFormat="1" ht="135" hidden="1" customHeight="1" outlineLevel="1" x14ac:dyDescent="0.3">
      <c r="A377" s="70"/>
      <c r="B377" s="292"/>
      <c r="C377" s="268"/>
      <c r="D377" s="268"/>
      <c r="E377" s="20" t="s">
        <v>16</v>
      </c>
      <c r="F377" s="21">
        <v>1</v>
      </c>
      <c r="G377" s="22" t="s">
        <v>381</v>
      </c>
      <c r="H377" s="142"/>
      <c r="I377" s="142"/>
      <c r="J377" s="142">
        <v>51</v>
      </c>
      <c r="K377" s="80"/>
      <c r="L377" s="80"/>
      <c r="M377" s="80">
        <v>150</v>
      </c>
      <c r="N377" s="80"/>
      <c r="O377" s="80"/>
      <c r="P377" s="79">
        <v>192.69027</v>
      </c>
    </row>
    <row r="378" spans="1:16" s="24" customFormat="1" ht="120" hidden="1" customHeight="1" outlineLevel="1" x14ac:dyDescent="0.3">
      <c r="A378" s="70"/>
      <c r="B378" s="292"/>
      <c r="C378" s="268"/>
      <c r="D378" s="268"/>
      <c r="E378" s="20" t="s">
        <v>16</v>
      </c>
      <c r="F378" s="21">
        <v>1</v>
      </c>
      <c r="G378" s="22" t="s">
        <v>394</v>
      </c>
      <c r="H378" s="142"/>
      <c r="I378" s="142"/>
      <c r="J378" s="142">
        <v>49</v>
      </c>
      <c r="K378" s="80"/>
      <c r="L378" s="80"/>
      <c r="M378" s="80">
        <v>150</v>
      </c>
      <c r="N378" s="80"/>
      <c r="O378" s="80"/>
      <c r="P378" s="79">
        <v>156.19060999999999</v>
      </c>
    </row>
    <row r="379" spans="1:16" s="24" customFormat="1" ht="105" hidden="1" customHeight="1" outlineLevel="1" x14ac:dyDescent="0.3">
      <c r="A379" s="70"/>
      <c r="B379" s="292"/>
      <c r="C379" s="268"/>
      <c r="D379" s="268"/>
      <c r="E379" s="20" t="s">
        <v>16</v>
      </c>
      <c r="F379" s="21">
        <v>1</v>
      </c>
      <c r="G379" s="22" t="s">
        <v>395</v>
      </c>
      <c r="H379" s="142"/>
      <c r="I379" s="142"/>
      <c r="J379" s="142">
        <v>368</v>
      </c>
      <c r="K379" s="80"/>
      <c r="L379" s="80"/>
      <c r="M379" s="80">
        <v>100</v>
      </c>
      <c r="N379" s="80"/>
      <c r="O379" s="80"/>
      <c r="P379" s="79">
        <v>869.09043999999994</v>
      </c>
    </row>
    <row r="380" spans="1:16" s="24" customFormat="1" ht="120" hidden="1" customHeight="1" outlineLevel="1" x14ac:dyDescent="0.3">
      <c r="A380" s="70"/>
      <c r="B380" s="292"/>
      <c r="C380" s="268"/>
      <c r="D380" s="268"/>
      <c r="E380" s="20" t="s">
        <v>16</v>
      </c>
      <c r="F380" s="21">
        <v>1</v>
      </c>
      <c r="G380" s="22" t="s">
        <v>409</v>
      </c>
      <c r="H380" s="142"/>
      <c r="I380" s="142"/>
      <c r="J380" s="142">
        <v>41</v>
      </c>
      <c r="K380" s="80"/>
      <c r="L380" s="80"/>
      <c r="M380" s="80">
        <v>180</v>
      </c>
      <c r="N380" s="80"/>
      <c r="O380" s="80"/>
      <c r="P380" s="79">
        <v>201.15075999999999</v>
      </c>
    </row>
    <row r="381" spans="1:16" s="24" customFormat="1" ht="120" hidden="1" customHeight="1" outlineLevel="1" x14ac:dyDescent="0.3">
      <c r="A381" s="70"/>
      <c r="B381" s="292"/>
      <c r="C381" s="268"/>
      <c r="D381" s="268"/>
      <c r="E381" s="20" t="s">
        <v>16</v>
      </c>
      <c r="F381" s="21">
        <v>1</v>
      </c>
      <c r="G381" s="22" t="s">
        <v>410</v>
      </c>
      <c r="H381" s="142"/>
      <c r="I381" s="142"/>
      <c r="J381" s="142">
        <v>238</v>
      </c>
      <c r="K381" s="80"/>
      <c r="L381" s="80"/>
      <c r="M381" s="80">
        <v>296</v>
      </c>
      <c r="N381" s="80"/>
      <c r="O381" s="80"/>
      <c r="P381" s="79">
        <v>1064.1544899999999</v>
      </c>
    </row>
    <row r="382" spans="1:16" s="75" customFormat="1" ht="27.95" customHeight="1" collapsed="1" x14ac:dyDescent="0.25">
      <c r="A382" s="70" t="s">
        <v>428</v>
      </c>
      <c r="B382" s="292"/>
      <c r="C382" s="268"/>
      <c r="D382" s="268"/>
      <c r="E382" s="20" t="s">
        <v>16</v>
      </c>
      <c r="F382" s="59">
        <v>2</v>
      </c>
      <c r="G382" s="145"/>
      <c r="H382" s="147">
        <f>SUM(H383:H385)</f>
        <v>367</v>
      </c>
      <c r="I382" s="147">
        <f t="shared" ref="I382:P382" si="4">SUM(I383:I385)</f>
        <v>413</v>
      </c>
      <c r="J382" s="147">
        <f t="shared" si="4"/>
        <v>0</v>
      </c>
      <c r="K382" s="147">
        <f t="shared" si="4"/>
        <v>100</v>
      </c>
      <c r="L382" s="147">
        <f t="shared" si="4"/>
        <v>85</v>
      </c>
      <c r="M382" s="147">
        <f t="shared" si="4"/>
        <v>0</v>
      </c>
      <c r="N382" s="147">
        <f t="shared" si="4"/>
        <v>872.51832000000002</v>
      </c>
      <c r="O382" s="147">
        <f t="shared" si="4"/>
        <v>1365.6267699999999</v>
      </c>
      <c r="P382" s="144">
        <f t="shared" si="4"/>
        <v>0</v>
      </c>
    </row>
    <row r="383" spans="1:16" s="24" customFormat="1" ht="105" hidden="1" customHeight="1" outlineLevel="1" x14ac:dyDescent="0.3">
      <c r="A383" s="70"/>
      <c r="B383" s="292"/>
      <c r="C383" s="268"/>
      <c r="D383" s="268"/>
      <c r="E383" s="20" t="s">
        <v>16</v>
      </c>
      <c r="F383" s="21">
        <v>2</v>
      </c>
      <c r="G383" s="46" t="s">
        <v>255</v>
      </c>
      <c r="H383" s="142">
        <v>367</v>
      </c>
      <c r="I383" s="142"/>
      <c r="J383" s="142"/>
      <c r="K383" s="80">
        <v>100</v>
      </c>
      <c r="L383" s="80"/>
      <c r="M383" s="80"/>
      <c r="N383" s="80">
        <v>872.51832000000002</v>
      </c>
      <c r="O383" s="80"/>
      <c r="P383" s="79"/>
    </row>
    <row r="384" spans="1:16" s="24" customFormat="1" ht="90" hidden="1" customHeight="1" outlineLevel="1" x14ac:dyDescent="0.3">
      <c r="A384" s="70"/>
      <c r="B384" s="292"/>
      <c r="C384" s="268"/>
      <c r="D384" s="268"/>
      <c r="E384" s="20" t="s">
        <v>16</v>
      </c>
      <c r="F384" s="21">
        <v>2</v>
      </c>
      <c r="G384" s="46" t="s">
        <v>266</v>
      </c>
      <c r="H384" s="142"/>
      <c r="I384" s="142">
        <v>238</v>
      </c>
      <c r="J384" s="142"/>
      <c r="K384" s="80"/>
      <c r="L384" s="80">
        <v>35</v>
      </c>
      <c r="M384" s="80"/>
      <c r="N384" s="80"/>
      <c r="O384" s="80">
        <v>572.80172999999991</v>
      </c>
      <c r="P384" s="79"/>
    </row>
    <row r="385" spans="1:16" s="24" customFormat="1" ht="90" hidden="1" customHeight="1" outlineLevel="1" x14ac:dyDescent="0.3">
      <c r="A385" s="70"/>
      <c r="B385" s="292"/>
      <c r="C385" s="268"/>
      <c r="D385" s="268"/>
      <c r="E385" s="20" t="s">
        <v>16</v>
      </c>
      <c r="F385" s="21">
        <v>2</v>
      </c>
      <c r="G385" s="46" t="s">
        <v>267</v>
      </c>
      <c r="H385" s="142"/>
      <c r="I385" s="142">
        <v>175</v>
      </c>
      <c r="J385" s="142"/>
      <c r="K385" s="80"/>
      <c r="L385" s="80">
        <v>50</v>
      </c>
      <c r="M385" s="80"/>
      <c r="N385" s="80"/>
      <c r="O385" s="80">
        <v>792.82504000000006</v>
      </c>
      <c r="P385" s="79"/>
    </row>
    <row r="386" spans="1:16" s="75" customFormat="1" ht="27.95" customHeight="1" collapsed="1" x14ac:dyDescent="0.25">
      <c r="A386" s="70" t="s">
        <v>426</v>
      </c>
      <c r="B386" s="292"/>
      <c r="C386" s="268"/>
      <c r="D386" s="268"/>
      <c r="E386" s="20" t="s">
        <v>27</v>
      </c>
      <c r="F386" s="21">
        <v>1</v>
      </c>
      <c r="G386" s="145"/>
      <c r="H386" s="144">
        <f t="shared" ref="H386:P386" si="5">SUMIF($F$387:$F$391,1,H387:H391)</f>
        <v>573.19000000000005</v>
      </c>
      <c r="I386" s="144">
        <f t="shared" si="5"/>
        <v>0</v>
      </c>
      <c r="J386" s="144">
        <f t="shared" si="5"/>
        <v>1156.8</v>
      </c>
      <c r="K386" s="144">
        <f t="shared" si="5"/>
        <v>165</v>
      </c>
      <c r="L386" s="144">
        <f t="shared" si="5"/>
        <v>0</v>
      </c>
      <c r="M386" s="144">
        <f t="shared" si="5"/>
        <v>1081</v>
      </c>
      <c r="N386" s="144">
        <f t="shared" si="5"/>
        <v>1279.8969999999999</v>
      </c>
      <c r="O386" s="144">
        <f t="shared" si="5"/>
        <v>0</v>
      </c>
      <c r="P386" s="144">
        <f t="shared" si="5"/>
        <v>4073.8315600000001</v>
      </c>
    </row>
    <row r="387" spans="1:16" s="24" customFormat="1" ht="150" hidden="1" customHeight="1" outlineLevel="1" x14ac:dyDescent="0.3">
      <c r="A387" s="70"/>
      <c r="B387" s="292"/>
      <c r="C387" s="268"/>
      <c r="D387" s="268"/>
      <c r="E387" s="20" t="s">
        <v>27</v>
      </c>
      <c r="F387" s="21">
        <v>1</v>
      </c>
      <c r="G387" s="22" t="s">
        <v>268</v>
      </c>
      <c r="H387" s="142">
        <v>206</v>
      </c>
      <c r="I387" s="142"/>
      <c r="J387" s="142"/>
      <c r="K387" s="80">
        <v>150</v>
      </c>
      <c r="L387" s="80"/>
      <c r="M387" s="80"/>
      <c r="N387" s="80">
        <v>537.48</v>
      </c>
      <c r="O387" s="80"/>
      <c r="P387" s="79"/>
    </row>
    <row r="388" spans="1:16" s="24" customFormat="1" ht="105" hidden="1" customHeight="1" outlineLevel="1" x14ac:dyDescent="0.3">
      <c r="A388" s="70"/>
      <c r="B388" s="292"/>
      <c r="C388" s="268"/>
      <c r="D388" s="268"/>
      <c r="E388" s="20" t="s">
        <v>27</v>
      </c>
      <c r="F388" s="21">
        <v>1</v>
      </c>
      <c r="G388" s="22" t="s">
        <v>153</v>
      </c>
      <c r="H388" s="142">
        <v>367.19</v>
      </c>
      <c r="I388" s="142"/>
      <c r="J388" s="142"/>
      <c r="K388" s="80">
        <v>15</v>
      </c>
      <c r="L388" s="80"/>
      <c r="M388" s="80"/>
      <c r="N388" s="80">
        <v>742.41700000000003</v>
      </c>
      <c r="O388" s="80"/>
      <c r="P388" s="79"/>
    </row>
    <row r="389" spans="1:16" s="24" customFormat="1" ht="105" hidden="1" customHeight="1" outlineLevel="1" x14ac:dyDescent="0.3">
      <c r="A389" s="70"/>
      <c r="B389" s="292"/>
      <c r="C389" s="268"/>
      <c r="D389" s="268"/>
      <c r="E389" s="20" t="s">
        <v>27</v>
      </c>
      <c r="F389" s="21">
        <v>1</v>
      </c>
      <c r="G389" s="22" t="s">
        <v>393</v>
      </c>
      <c r="H389" s="142"/>
      <c r="I389" s="142"/>
      <c r="J389" s="142">
        <v>26</v>
      </c>
      <c r="K389" s="80"/>
      <c r="L389" s="80"/>
      <c r="M389" s="80">
        <v>150</v>
      </c>
      <c r="N389" s="80"/>
      <c r="O389" s="80"/>
      <c r="P389" s="79">
        <v>95.21275</v>
      </c>
    </row>
    <row r="390" spans="1:16" s="24" customFormat="1" ht="105" hidden="1" customHeight="1" outlineLevel="1" x14ac:dyDescent="0.3">
      <c r="A390" s="70"/>
      <c r="B390" s="292"/>
      <c r="C390" s="268"/>
      <c r="D390" s="268"/>
      <c r="E390" s="20" t="s">
        <v>27</v>
      </c>
      <c r="F390" s="21">
        <v>1</v>
      </c>
      <c r="G390" s="22" t="s">
        <v>464</v>
      </c>
      <c r="H390" s="142"/>
      <c r="I390" s="142"/>
      <c r="J390" s="142">
        <v>1006</v>
      </c>
      <c r="K390" s="80"/>
      <c r="L390" s="80"/>
      <c r="M390" s="80">
        <v>281</v>
      </c>
      <c r="N390" s="80"/>
      <c r="O390" s="80"/>
      <c r="P390" s="79">
        <v>3103.4857700000002</v>
      </c>
    </row>
    <row r="391" spans="1:16" s="24" customFormat="1" ht="195" hidden="1" customHeight="1" outlineLevel="1" x14ac:dyDescent="0.3">
      <c r="A391" s="70"/>
      <c r="B391" s="292"/>
      <c r="C391" s="268"/>
      <c r="D391" s="268"/>
      <c r="E391" s="20" t="s">
        <v>27</v>
      </c>
      <c r="F391" s="21">
        <v>1</v>
      </c>
      <c r="G391" s="22" t="s">
        <v>411</v>
      </c>
      <c r="H391" s="142"/>
      <c r="I391" s="142"/>
      <c r="J391" s="142">
        <v>124.8</v>
      </c>
      <c r="K391" s="80"/>
      <c r="L391" s="80"/>
      <c r="M391" s="80">
        <v>650</v>
      </c>
      <c r="N391" s="80"/>
      <c r="O391" s="80"/>
      <c r="P391" s="79">
        <v>875.13303999999971</v>
      </c>
    </row>
    <row r="392" spans="1:16" s="75" customFormat="1" ht="27.95" customHeight="1" collapsed="1" x14ac:dyDescent="0.25">
      <c r="A392" s="70" t="s">
        <v>427</v>
      </c>
      <c r="B392" s="293"/>
      <c r="C392" s="296"/>
      <c r="D392" s="296"/>
      <c r="E392" s="20" t="s">
        <v>27</v>
      </c>
      <c r="F392" s="21">
        <v>3</v>
      </c>
      <c r="G392" s="145"/>
      <c r="H392" s="147">
        <f>SUMIF($F$393:$F$393,3,H393:H393)</f>
        <v>0</v>
      </c>
      <c r="I392" s="147">
        <f t="shared" ref="I392:P392" si="6">SUMIF($F$393:$F$393,3,I393:I393)</f>
        <v>137.69999999999999</v>
      </c>
      <c r="J392" s="147">
        <f t="shared" si="6"/>
        <v>0</v>
      </c>
      <c r="K392" s="147">
        <f t="shared" si="6"/>
        <v>0</v>
      </c>
      <c r="L392" s="147">
        <f t="shared" si="6"/>
        <v>550</v>
      </c>
      <c r="M392" s="147">
        <f t="shared" si="6"/>
        <v>0</v>
      </c>
      <c r="N392" s="147">
        <f t="shared" si="6"/>
        <v>0</v>
      </c>
      <c r="O392" s="147">
        <f t="shared" si="6"/>
        <v>511.84458999999998</v>
      </c>
      <c r="P392" s="144">
        <f t="shared" si="6"/>
        <v>0</v>
      </c>
    </row>
    <row r="393" spans="1:16" s="24" customFormat="1" ht="150" hidden="1" customHeight="1" outlineLevel="1" x14ac:dyDescent="0.3">
      <c r="A393" s="70"/>
      <c r="B393" s="150"/>
      <c r="C393" s="70"/>
      <c r="D393" s="20"/>
      <c r="E393" s="20" t="s">
        <v>27</v>
      </c>
      <c r="F393" s="21">
        <v>3</v>
      </c>
      <c r="G393" s="46" t="s">
        <v>401</v>
      </c>
      <c r="H393" s="142"/>
      <c r="I393" s="142">
        <v>137.69999999999999</v>
      </c>
      <c r="J393" s="142"/>
      <c r="K393" s="80"/>
      <c r="L393" s="80">
        <v>550</v>
      </c>
      <c r="M393" s="80"/>
      <c r="N393" s="80"/>
      <c r="O393" s="80">
        <v>511.84458999999998</v>
      </c>
      <c r="P393" s="79"/>
    </row>
    <row r="394" spans="1:16" s="146" customFormat="1" ht="27.95" customHeight="1" collapsed="1" x14ac:dyDescent="0.25">
      <c r="A394" s="70" t="s">
        <v>462</v>
      </c>
      <c r="B394" s="202" t="s">
        <v>412</v>
      </c>
      <c r="C394" s="202" t="s">
        <v>30</v>
      </c>
      <c r="D394" s="202" t="s">
        <v>31</v>
      </c>
      <c r="E394" s="20" t="s">
        <v>13</v>
      </c>
      <c r="F394" s="21">
        <v>1</v>
      </c>
      <c r="G394" s="145"/>
      <c r="H394" s="148">
        <f>SUM(H395:H396)</f>
        <v>0</v>
      </c>
      <c r="I394" s="148">
        <f>SUM(I395:I396)</f>
        <v>115</v>
      </c>
      <c r="J394" s="148">
        <f>SUM(J395:J396)</f>
        <v>0</v>
      </c>
      <c r="K394" s="148">
        <f>SUM(K395:K396)</f>
        <v>0</v>
      </c>
      <c r="L394" s="144">
        <f>SUM(L395:L396)</f>
        <v>35</v>
      </c>
      <c r="M394" s="144">
        <f>SUM(M395:M396)</f>
        <v>0</v>
      </c>
      <c r="N394" s="144">
        <f>SUM(N395:N396)</f>
        <v>0</v>
      </c>
      <c r="O394" s="144">
        <f>SUM(O395:O396)</f>
        <v>348.58100000000002</v>
      </c>
      <c r="P394" s="144">
        <f>SUM(P395:P396)</f>
        <v>0</v>
      </c>
    </row>
    <row r="395" spans="1:16" s="24" customFormat="1" ht="90" hidden="1" customHeight="1" outlineLevel="1" x14ac:dyDescent="0.3">
      <c r="A395" s="70"/>
      <c r="B395" s="202"/>
      <c r="C395" s="202"/>
      <c r="D395" s="202"/>
      <c r="E395" s="20" t="s">
        <v>13</v>
      </c>
      <c r="F395" s="21">
        <v>1</v>
      </c>
      <c r="G395" s="22" t="s">
        <v>135</v>
      </c>
      <c r="H395" s="142"/>
      <c r="I395" s="142">
        <v>35</v>
      </c>
      <c r="J395" s="142"/>
      <c r="K395" s="80"/>
      <c r="L395" s="80">
        <v>3</v>
      </c>
      <c r="M395" s="80"/>
      <c r="N395" s="80"/>
      <c r="O395" s="80">
        <v>93.88</v>
      </c>
      <c r="P395" s="79"/>
    </row>
    <row r="396" spans="1:16" s="24" customFormat="1" ht="90" hidden="1" customHeight="1" outlineLevel="1" x14ac:dyDescent="0.3">
      <c r="A396" s="70"/>
      <c r="B396" s="202"/>
      <c r="C396" s="202"/>
      <c r="D396" s="202"/>
      <c r="E396" s="20" t="s">
        <v>13</v>
      </c>
      <c r="F396" s="21">
        <v>1</v>
      </c>
      <c r="G396" s="22" t="s">
        <v>248</v>
      </c>
      <c r="H396" s="142"/>
      <c r="I396" s="142">
        <v>80</v>
      </c>
      <c r="J396" s="142"/>
      <c r="K396" s="80"/>
      <c r="L396" s="80">
        <v>32</v>
      </c>
      <c r="M396" s="80"/>
      <c r="N396" s="80"/>
      <c r="O396" s="80">
        <v>254.70099999999999</v>
      </c>
      <c r="P396" s="79"/>
    </row>
    <row r="397" spans="1:16" s="146" customFormat="1" ht="27.95" customHeight="1" collapsed="1" x14ac:dyDescent="0.25">
      <c r="A397" s="70" t="s">
        <v>433</v>
      </c>
      <c r="B397" s="202"/>
      <c r="C397" s="202"/>
      <c r="D397" s="202"/>
      <c r="E397" s="20" t="s">
        <v>15</v>
      </c>
      <c r="F397" s="59">
        <v>1</v>
      </c>
      <c r="G397" s="145"/>
      <c r="H397" s="148">
        <f>SUM(H398:H401)</f>
        <v>90</v>
      </c>
      <c r="I397" s="148">
        <f>SUM(I398:I401)</f>
        <v>14</v>
      </c>
      <c r="J397" s="148">
        <f>SUM(J398:J401)</f>
        <v>215</v>
      </c>
      <c r="K397" s="148">
        <f>SUM(K398:K401)</f>
        <v>45</v>
      </c>
      <c r="L397" s="144">
        <f>SUM(L398:L401)</f>
        <v>150</v>
      </c>
      <c r="M397" s="144">
        <f>SUM(M398:M401)</f>
        <v>130</v>
      </c>
      <c r="N397" s="144">
        <f>SUM(N398:N401)</f>
        <v>317.226</v>
      </c>
      <c r="O397" s="144">
        <f>SUM(O398:O401)</f>
        <v>150.29499000000001</v>
      </c>
      <c r="P397" s="144">
        <f>SUM(P398:P401)</f>
        <v>1214.0036700000001</v>
      </c>
    </row>
    <row r="398" spans="1:16" s="24" customFormat="1" ht="60" hidden="1" customHeight="1" outlineLevel="1" x14ac:dyDescent="0.3">
      <c r="A398" s="70"/>
      <c r="B398" s="202"/>
      <c r="C398" s="202"/>
      <c r="D398" s="202"/>
      <c r="E398" s="20" t="s">
        <v>15</v>
      </c>
      <c r="F398" s="21">
        <v>1</v>
      </c>
      <c r="G398" s="22" t="s">
        <v>249</v>
      </c>
      <c r="H398" s="142">
        <v>90</v>
      </c>
      <c r="I398" s="142"/>
      <c r="J398" s="142"/>
      <c r="K398" s="80">
        <v>45</v>
      </c>
      <c r="L398" s="80"/>
      <c r="M398" s="80"/>
      <c r="N398" s="80">
        <v>317.226</v>
      </c>
      <c r="O398" s="80"/>
      <c r="P398" s="79"/>
    </row>
    <row r="399" spans="1:16" s="24" customFormat="1" ht="90" hidden="1" customHeight="1" outlineLevel="1" x14ac:dyDescent="0.3">
      <c r="A399" s="70"/>
      <c r="B399" s="202"/>
      <c r="C399" s="202"/>
      <c r="D399" s="202"/>
      <c r="E399" s="20" t="s">
        <v>15</v>
      </c>
      <c r="F399" s="21">
        <v>1</v>
      </c>
      <c r="G399" s="22" t="s">
        <v>254</v>
      </c>
      <c r="H399" s="142"/>
      <c r="I399" s="142">
        <v>14</v>
      </c>
      <c r="J399" s="142"/>
      <c r="K399" s="80"/>
      <c r="L399" s="80">
        <v>150</v>
      </c>
      <c r="M399" s="80"/>
      <c r="N399" s="80"/>
      <c r="O399" s="80">
        <v>150.29499000000001</v>
      </c>
      <c r="P399" s="79"/>
    </row>
    <row r="400" spans="1:16" s="24" customFormat="1" ht="105" hidden="1" customHeight="1" outlineLevel="1" x14ac:dyDescent="0.3">
      <c r="A400" s="70"/>
      <c r="B400" s="202"/>
      <c r="C400" s="202"/>
      <c r="D400" s="202"/>
      <c r="E400" s="20" t="s">
        <v>15</v>
      </c>
      <c r="F400" s="21">
        <v>1</v>
      </c>
      <c r="G400" s="22" t="s">
        <v>366</v>
      </c>
      <c r="H400" s="142"/>
      <c r="I400" s="142"/>
      <c r="J400" s="142">
        <v>32</v>
      </c>
      <c r="K400" s="80"/>
      <c r="L400" s="80"/>
      <c r="M400" s="80">
        <v>50</v>
      </c>
      <c r="N400" s="80"/>
      <c r="O400" s="80"/>
      <c r="P400" s="79">
        <v>254.89742000000001</v>
      </c>
    </row>
    <row r="401" spans="1:16" s="24" customFormat="1" ht="90" hidden="1" customHeight="1" outlineLevel="1" x14ac:dyDescent="0.3">
      <c r="A401" s="70"/>
      <c r="B401" s="202"/>
      <c r="C401" s="202"/>
      <c r="D401" s="202"/>
      <c r="E401" s="20" t="s">
        <v>15</v>
      </c>
      <c r="F401" s="21">
        <v>1</v>
      </c>
      <c r="G401" s="22" t="s">
        <v>392</v>
      </c>
      <c r="H401" s="142"/>
      <c r="I401" s="142"/>
      <c r="J401" s="142">
        <v>183</v>
      </c>
      <c r="K401" s="80"/>
      <c r="L401" s="80"/>
      <c r="M401" s="80">
        <v>80</v>
      </c>
      <c r="N401" s="80"/>
      <c r="O401" s="80"/>
      <c r="P401" s="79">
        <v>959.10625000000005</v>
      </c>
    </row>
    <row r="402" spans="1:16" s="146" customFormat="1" ht="27.95" customHeight="1" collapsed="1" x14ac:dyDescent="0.25">
      <c r="A402" s="70" t="s">
        <v>463</v>
      </c>
      <c r="B402" s="202"/>
      <c r="C402" s="202"/>
      <c r="D402" s="202"/>
      <c r="E402" s="20" t="s">
        <v>15</v>
      </c>
      <c r="F402" s="59">
        <v>2</v>
      </c>
      <c r="G402" s="145"/>
      <c r="H402" s="148">
        <f>H403</f>
        <v>140.76</v>
      </c>
      <c r="I402" s="148">
        <f t="shared" ref="I402:P402" si="7">I403</f>
        <v>0</v>
      </c>
      <c r="J402" s="148">
        <f t="shared" si="7"/>
        <v>0</v>
      </c>
      <c r="K402" s="148">
        <f t="shared" si="7"/>
        <v>94</v>
      </c>
      <c r="L402" s="148">
        <f t="shared" si="7"/>
        <v>0</v>
      </c>
      <c r="M402" s="148">
        <f t="shared" si="7"/>
        <v>0</v>
      </c>
      <c r="N402" s="148">
        <f t="shared" si="7"/>
        <v>615.96</v>
      </c>
      <c r="O402" s="148">
        <f t="shared" si="7"/>
        <v>0</v>
      </c>
      <c r="P402" s="148">
        <f t="shared" si="7"/>
        <v>0</v>
      </c>
    </row>
    <row r="403" spans="1:16" s="24" customFormat="1" ht="90" hidden="1" customHeight="1" outlineLevel="1" x14ac:dyDescent="0.3">
      <c r="A403" s="70"/>
      <c r="B403" s="202"/>
      <c r="C403" s="202"/>
      <c r="D403" s="202"/>
      <c r="E403" s="20" t="s">
        <v>15</v>
      </c>
      <c r="F403" s="21">
        <v>2</v>
      </c>
      <c r="G403" s="46" t="s">
        <v>251</v>
      </c>
      <c r="H403" s="142">
        <v>140.76</v>
      </c>
      <c r="I403" s="142"/>
      <c r="J403" s="142"/>
      <c r="K403" s="80">
        <v>94</v>
      </c>
      <c r="L403" s="80"/>
      <c r="M403" s="80"/>
      <c r="N403" s="80">
        <v>615.96</v>
      </c>
      <c r="O403" s="80"/>
      <c r="P403" s="79"/>
    </row>
    <row r="404" spans="1:16" s="146" customFormat="1" ht="27.95" customHeight="1" collapsed="1" x14ac:dyDescent="0.25">
      <c r="A404" s="70" t="s">
        <v>435</v>
      </c>
      <c r="B404" s="202"/>
      <c r="C404" s="202"/>
      <c r="D404" s="202"/>
      <c r="E404" s="20" t="s">
        <v>16</v>
      </c>
      <c r="F404" s="59">
        <v>1</v>
      </c>
      <c r="G404" s="145"/>
      <c r="H404" s="148">
        <f>SUM(H405:H418)</f>
        <v>122</v>
      </c>
      <c r="I404" s="148">
        <f>SUM(I405:I418)</f>
        <v>467.37</v>
      </c>
      <c r="J404" s="148">
        <f>SUM(J405:J418)</f>
        <v>685</v>
      </c>
      <c r="K404" s="148">
        <f>SUM(K405:K418)</f>
        <v>260</v>
      </c>
      <c r="L404" s="144">
        <f>SUM(L405:L418)</f>
        <v>790</v>
      </c>
      <c r="M404" s="144">
        <f>SUM(M405:M418)</f>
        <v>1006</v>
      </c>
      <c r="N404" s="144">
        <f>SUM(N405:N418)</f>
        <v>557.13099999999997</v>
      </c>
      <c r="O404" s="144">
        <f>SUM(O405:O418)</f>
        <v>2864.4051800000002</v>
      </c>
      <c r="P404" s="144">
        <f>SUM(P405:P418)</f>
        <v>6302.6111499999988</v>
      </c>
    </row>
    <row r="405" spans="1:16" s="24" customFormat="1" ht="90" hidden="1" customHeight="1" outlineLevel="1" x14ac:dyDescent="0.3">
      <c r="A405" s="70"/>
      <c r="B405" s="202"/>
      <c r="C405" s="202"/>
      <c r="D405" s="202"/>
      <c r="E405" s="20" t="s">
        <v>16</v>
      </c>
      <c r="F405" s="21">
        <v>1</v>
      </c>
      <c r="G405" s="22" t="s">
        <v>256</v>
      </c>
      <c r="H405" s="142">
        <v>14</v>
      </c>
      <c r="I405" s="142"/>
      <c r="J405" s="142"/>
      <c r="K405" s="80">
        <v>110</v>
      </c>
      <c r="L405" s="80"/>
      <c r="M405" s="80"/>
      <c r="N405" s="80">
        <v>56.228000000000002</v>
      </c>
      <c r="O405" s="80"/>
      <c r="P405" s="79"/>
    </row>
    <row r="406" spans="1:16" s="24" customFormat="1" ht="105" hidden="1" customHeight="1" outlineLevel="1" x14ac:dyDescent="0.3">
      <c r="A406" s="70"/>
      <c r="B406" s="202"/>
      <c r="C406" s="202"/>
      <c r="D406" s="202"/>
      <c r="E406" s="20" t="s">
        <v>16</v>
      </c>
      <c r="F406" s="21">
        <v>1</v>
      </c>
      <c r="G406" s="22" t="s">
        <v>257</v>
      </c>
      <c r="H406" s="142">
        <v>108</v>
      </c>
      <c r="I406" s="142"/>
      <c r="J406" s="142"/>
      <c r="K406" s="80">
        <v>150</v>
      </c>
      <c r="L406" s="80"/>
      <c r="M406" s="80"/>
      <c r="N406" s="80">
        <v>500.90300000000002</v>
      </c>
      <c r="O406" s="80"/>
      <c r="P406" s="79"/>
    </row>
    <row r="407" spans="1:16" s="24" customFormat="1" ht="105" hidden="1" customHeight="1" outlineLevel="1" x14ac:dyDescent="0.3">
      <c r="A407" s="70"/>
      <c r="B407" s="202"/>
      <c r="C407" s="202"/>
      <c r="D407" s="202"/>
      <c r="E407" s="20" t="s">
        <v>16</v>
      </c>
      <c r="F407" s="21">
        <v>1</v>
      </c>
      <c r="G407" s="22" t="s">
        <v>192</v>
      </c>
      <c r="H407" s="142"/>
      <c r="I407" s="142">
        <v>178.73</v>
      </c>
      <c r="J407" s="142"/>
      <c r="K407" s="80"/>
      <c r="L407" s="80">
        <v>80</v>
      </c>
      <c r="M407" s="80"/>
      <c r="N407" s="80"/>
      <c r="O407" s="80">
        <v>1133.17103</v>
      </c>
      <c r="P407" s="79"/>
    </row>
    <row r="408" spans="1:16" s="24" customFormat="1" ht="90" hidden="1" customHeight="1" outlineLevel="1" x14ac:dyDescent="0.3">
      <c r="A408" s="70"/>
      <c r="B408" s="202"/>
      <c r="C408" s="202"/>
      <c r="D408" s="202"/>
      <c r="E408" s="20" t="s">
        <v>16</v>
      </c>
      <c r="F408" s="21">
        <v>1</v>
      </c>
      <c r="G408" s="22" t="s">
        <v>262</v>
      </c>
      <c r="H408" s="142"/>
      <c r="I408" s="142">
        <v>31</v>
      </c>
      <c r="J408" s="142"/>
      <c r="K408" s="80"/>
      <c r="L408" s="80">
        <v>150</v>
      </c>
      <c r="M408" s="80"/>
      <c r="N408" s="80"/>
      <c r="O408" s="80">
        <v>199.35535999999999</v>
      </c>
      <c r="P408" s="79"/>
    </row>
    <row r="409" spans="1:16" s="24" customFormat="1" ht="105" hidden="1" customHeight="1" outlineLevel="1" x14ac:dyDescent="0.3">
      <c r="A409" s="70"/>
      <c r="B409" s="202"/>
      <c r="C409" s="202"/>
      <c r="D409" s="202"/>
      <c r="E409" s="20" t="s">
        <v>16</v>
      </c>
      <c r="F409" s="21">
        <v>1</v>
      </c>
      <c r="G409" s="22" t="s">
        <v>263</v>
      </c>
      <c r="H409" s="142"/>
      <c r="I409" s="142">
        <v>49</v>
      </c>
      <c r="J409" s="142"/>
      <c r="K409" s="80"/>
      <c r="L409" s="80">
        <v>150</v>
      </c>
      <c r="M409" s="80"/>
      <c r="N409" s="80"/>
      <c r="O409" s="80">
        <v>405.10194000000001</v>
      </c>
      <c r="P409" s="79"/>
    </row>
    <row r="410" spans="1:16" s="24" customFormat="1" ht="120" hidden="1" customHeight="1" outlineLevel="1" x14ac:dyDescent="0.3">
      <c r="A410" s="70"/>
      <c r="B410" s="202"/>
      <c r="C410" s="202"/>
      <c r="D410" s="202"/>
      <c r="E410" s="20" t="s">
        <v>16</v>
      </c>
      <c r="F410" s="21">
        <v>1</v>
      </c>
      <c r="G410" s="22" t="s">
        <v>269</v>
      </c>
      <c r="H410" s="142"/>
      <c r="I410" s="142">
        <v>32.64</v>
      </c>
      <c r="J410" s="142"/>
      <c r="K410" s="80"/>
      <c r="L410" s="80">
        <v>150</v>
      </c>
      <c r="M410" s="80"/>
      <c r="N410" s="80"/>
      <c r="O410" s="80">
        <v>431.28071999999997</v>
      </c>
      <c r="P410" s="79"/>
    </row>
    <row r="411" spans="1:16" s="24" customFormat="1" ht="90" hidden="1" customHeight="1" outlineLevel="1" x14ac:dyDescent="0.3">
      <c r="A411" s="70"/>
      <c r="B411" s="202"/>
      <c r="C411" s="202"/>
      <c r="D411" s="202"/>
      <c r="E411" s="20" t="s">
        <v>16</v>
      </c>
      <c r="F411" s="21">
        <v>1</v>
      </c>
      <c r="G411" s="22" t="s">
        <v>256</v>
      </c>
      <c r="H411" s="142"/>
      <c r="I411" s="142">
        <v>14</v>
      </c>
      <c r="J411" s="142"/>
      <c r="K411" s="80"/>
      <c r="L411" s="80">
        <v>110</v>
      </c>
      <c r="M411" s="80"/>
      <c r="N411" s="80"/>
      <c r="O411" s="80">
        <v>60.037909999999997</v>
      </c>
      <c r="P411" s="79"/>
    </row>
    <row r="412" spans="1:16" s="24" customFormat="1" ht="90" hidden="1" customHeight="1" outlineLevel="1" x14ac:dyDescent="0.3">
      <c r="A412" s="70"/>
      <c r="B412" s="202"/>
      <c r="C412" s="202"/>
      <c r="D412" s="202"/>
      <c r="E412" s="20" t="s">
        <v>16</v>
      </c>
      <c r="F412" s="21">
        <v>1</v>
      </c>
      <c r="G412" s="22" t="s">
        <v>264</v>
      </c>
      <c r="H412" s="142"/>
      <c r="I412" s="142">
        <v>162</v>
      </c>
      <c r="J412" s="142"/>
      <c r="K412" s="80"/>
      <c r="L412" s="80">
        <v>150</v>
      </c>
      <c r="M412" s="80"/>
      <c r="N412" s="80"/>
      <c r="O412" s="80">
        <v>635.45821999999998</v>
      </c>
      <c r="P412" s="79"/>
    </row>
    <row r="413" spans="1:16" s="24" customFormat="1" ht="105" hidden="1" customHeight="1" outlineLevel="1" x14ac:dyDescent="0.3">
      <c r="A413" s="70"/>
      <c r="B413" s="202"/>
      <c r="C413" s="202"/>
      <c r="D413" s="202"/>
      <c r="E413" s="20" t="s">
        <v>16</v>
      </c>
      <c r="F413" s="21">
        <v>1</v>
      </c>
      <c r="G413" s="22" t="s">
        <v>373</v>
      </c>
      <c r="H413" s="142"/>
      <c r="I413" s="142"/>
      <c r="J413" s="142">
        <v>39</v>
      </c>
      <c r="K413" s="80"/>
      <c r="L413" s="80"/>
      <c r="M413" s="80">
        <v>150</v>
      </c>
      <c r="N413" s="80"/>
      <c r="O413" s="80"/>
      <c r="P413" s="79">
        <v>664.04643999999996</v>
      </c>
    </row>
    <row r="414" spans="1:16" s="24" customFormat="1" ht="90" hidden="1" customHeight="1" outlineLevel="1" x14ac:dyDescent="0.3">
      <c r="A414" s="70"/>
      <c r="B414" s="202"/>
      <c r="C414" s="202"/>
      <c r="D414" s="202"/>
      <c r="E414" s="20" t="s">
        <v>16</v>
      </c>
      <c r="F414" s="21">
        <v>1</v>
      </c>
      <c r="G414" s="22" t="s">
        <v>374</v>
      </c>
      <c r="H414" s="142"/>
      <c r="I414" s="142"/>
      <c r="J414" s="142">
        <v>80</v>
      </c>
      <c r="K414" s="80"/>
      <c r="L414" s="80"/>
      <c r="M414" s="80">
        <v>80</v>
      </c>
      <c r="N414" s="80"/>
      <c r="O414" s="80"/>
      <c r="P414" s="79">
        <v>803.09</v>
      </c>
    </row>
    <row r="415" spans="1:16" s="24" customFormat="1" ht="120" hidden="1" customHeight="1" outlineLevel="1" x14ac:dyDescent="0.3">
      <c r="A415" s="70"/>
      <c r="B415" s="202"/>
      <c r="C415" s="202"/>
      <c r="D415" s="202"/>
      <c r="E415" s="20" t="s">
        <v>16</v>
      </c>
      <c r="F415" s="21">
        <v>1</v>
      </c>
      <c r="G415" s="22" t="s">
        <v>381</v>
      </c>
      <c r="H415" s="142"/>
      <c r="I415" s="142"/>
      <c r="J415" s="142">
        <v>52</v>
      </c>
      <c r="K415" s="80"/>
      <c r="L415" s="80"/>
      <c r="M415" s="80">
        <v>150</v>
      </c>
      <c r="N415" s="80"/>
      <c r="O415" s="80"/>
      <c r="P415" s="79">
        <v>453.63299999999998</v>
      </c>
    </row>
    <row r="416" spans="1:16" s="24" customFormat="1" ht="105" hidden="1" customHeight="1" outlineLevel="1" x14ac:dyDescent="0.3">
      <c r="A416" s="70"/>
      <c r="B416" s="202"/>
      <c r="C416" s="202"/>
      <c r="D416" s="202"/>
      <c r="E416" s="20" t="s">
        <v>16</v>
      </c>
      <c r="F416" s="21">
        <v>1</v>
      </c>
      <c r="G416" s="22" t="s">
        <v>394</v>
      </c>
      <c r="H416" s="142"/>
      <c r="I416" s="142"/>
      <c r="J416" s="142">
        <v>150</v>
      </c>
      <c r="K416" s="80"/>
      <c r="L416" s="80"/>
      <c r="M416" s="80">
        <v>150</v>
      </c>
      <c r="N416" s="80"/>
      <c r="O416" s="80"/>
      <c r="P416" s="79">
        <v>497.01785999999998</v>
      </c>
    </row>
    <row r="417" spans="1:16" s="24" customFormat="1" ht="120" hidden="1" customHeight="1" outlineLevel="1" x14ac:dyDescent="0.3">
      <c r="A417" s="70"/>
      <c r="B417" s="202"/>
      <c r="C417" s="202"/>
      <c r="D417" s="202"/>
      <c r="E417" s="20" t="s">
        <v>16</v>
      </c>
      <c r="F417" s="21">
        <v>1</v>
      </c>
      <c r="G417" s="22" t="s">
        <v>409</v>
      </c>
      <c r="H417" s="142"/>
      <c r="I417" s="142"/>
      <c r="J417" s="142">
        <v>212</v>
      </c>
      <c r="K417" s="80"/>
      <c r="L417" s="80"/>
      <c r="M417" s="80">
        <v>180</v>
      </c>
      <c r="N417" s="80"/>
      <c r="O417" s="80"/>
      <c r="P417" s="79">
        <v>1811.3753099999999</v>
      </c>
    </row>
    <row r="418" spans="1:16" s="24" customFormat="1" ht="120" hidden="1" customHeight="1" outlineLevel="1" x14ac:dyDescent="0.3">
      <c r="A418" s="70"/>
      <c r="B418" s="202"/>
      <c r="C418" s="202"/>
      <c r="D418" s="202"/>
      <c r="E418" s="20" t="s">
        <v>16</v>
      </c>
      <c r="F418" s="21">
        <v>1</v>
      </c>
      <c r="G418" s="22" t="s">
        <v>410</v>
      </c>
      <c r="H418" s="142"/>
      <c r="I418" s="142"/>
      <c r="J418" s="142">
        <v>152</v>
      </c>
      <c r="K418" s="80"/>
      <c r="L418" s="80"/>
      <c r="M418" s="80">
        <v>296</v>
      </c>
      <c r="N418" s="80"/>
      <c r="O418" s="80"/>
      <c r="P418" s="79">
        <v>2073.4485399999999</v>
      </c>
    </row>
    <row r="419" spans="1:16" s="146" customFormat="1" ht="27.95" customHeight="1" collapsed="1" x14ac:dyDescent="0.25">
      <c r="A419" s="70" t="s">
        <v>434</v>
      </c>
      <c r="B419" s="202"/>
      <c r="C419" s="202"/>
      <c r="D419" s="202"/>
      <c r="E419" s="20" t="s">
        <v>16</v>
      </c>
      <c r="F419" s="59">
        <v>2</v>
      </c>
      <c r="G419" s="145"/>
      <c r="H419" s="148">
        <f>H420</f>
        <v>0</v>
      </c>
      <c r="I419" s="148">
        <f t="shared" ref="I419:O419" si="8">I420</f>
        <v>60</v>
      </c>
      <c r="J419" s="148">
        <f t="shared" si="8"/>
        <v>0</v>
      </c>
      <c r="K419" s="148">
        <f t="shared" si="8"/>
        <v>0</v>
      </c>
      <c r="L419" s="148">
        <f t="shared" si="8"/>
        <v>35</v>
      </c>
      <c r="M419" s="148">
        <f t="shared" si="8"/>
        <v>0</v>
      </c>
      <c r="N419" s="148">
        <f t="shared" si="8"/>
        <v>0</v>
      </c>
      <c r="O419" s="148">
        <f t="shared" si="8"/>
        <v>250.96384</v>
      </c>
      <c r="P419" s="148">
        <f>P420</f>
        <v>0</v>
      </c>
    </row>
    <row r="420" spans="1:16" s="24" customFormat="1" ht="90" hidden="1" customHeight="1" outlineLevel="1" x14ac:dyDescent="0.3">
      <c r="A420" s="70"/>
      <c r="B420" s="202"/>
      <c r="C420" s="202"/>
      <c r="D420" s="202"/>
      <c r="E420" s="20" t="s">
        <v>16</v>
      </c>
      <c r="F420" s="21">
        <v>2</v>
      </c>
      <c r="G420" s="46" t="s">
        <v>266</v>
      </c>
      <c r="H420" s="142"/>
      <c r="I420" s="142">
        <v>60</v>
      </c>
      <c r="J420" s="142"/>
      <c r="K420" s="80"/>
      <c r="L420" s="80">
        <v>35</v>
      </c>
      <c r="M420" s="80"/>
      <c r="N420" s="80"/>
      <c r="O420" s="80">
        <v>250.96384</v>
      </c>
      <c r="P420" s="79"/>
    </row>
    <row r="421" spans="1:16" s="146" customFormat="1" ht="27.95" customHeight="1" collapsed="1" x14ac:dyDescent="0.25">
      <c r="A421" s="70" t="s">
        <v>436</v>
      </c>
      <c r="B421" s="202"/>
      <c r="C421" s="202"/>
      <c r="D421" s="202"/>
      <c r="E421" s="20" t="s">
        <v>27</v>
      </c>
      <c r="F421" s="21">
        <v>1</v>
      </c>
      <c r="G421" s="145"/>
      <c r="H421" s="148">
        <f>SUMIF($F$422:$F$424,1,H422:H424)</f>
        <v>0</v>
      </c>
      <c r="I421" s="148">
        <f>SUMIF($F$422:$F$424,1,I422:I424)</f>
        <v>0</v>
      </c>
      <c r="J421" s="148">
        <f>SUMIF($F$422:$F$424,1,J422:J424)</f>
        <v>320</v>
      </c>
      <c r="K421" s="148">
        <f>SUMIF($F$422:$F$424,1,K422:K424)</f>
        <v>0</v>
      </c>
      <c r="L421" s="144">
        <f>SUMIF($F$422:$F$424,1,L422:L424)</f>
        <v>0</v>
      </c>
      <c r="M421" s="144">
        <f>SUMIF($F$422:$F$424,1,M422:M424)</f>
        <v>1081</v>
      </c>
      <c r="N421" s="144">
        <f>SUMIF($F$422:$F$424,1,N422:N424)</f>
        <v>0</v>
      </c>
      <c r="O421" s="144">
        <f>SUMIF($F$422:$F$424,1,O422:O424)</f>
        <v>0</v>
      </c>
      <c r="P421" s="144">
        <f>SUMIF($F$422:$F$424,1,P422:P424)</f>
        <v>3114.9439700000003</v>
      </c>
    </row>
    <row r="422" spans="1:16" s="24" customFormat="1" ht="105" hidden="1" customHeight="1" outlineLevel="1" x14ac:dyDescent="0.3">
      <c r="A422" s="70"/>
      <c r="B422" s="202"/>
      <c r="C422" s="202"/>
      <c r="D422" s="202"/>
      <c r="E422" s="20" t="s">
        <v>27</v>
      </c>
      <c r="F422" s="21">
        <v>1</v>
      </c>
      <c r="G422" s="22" t="s">
        <v>393</v>
      </c>
      <c r="H422" s="142"/>
      <c r="I422" s="142"/>
      <c r="J422" s="142">
        <v>56</v>
      </c>
      <c r="K422" s="80"/>
      <c r="L422" s="80"/>
      <c r="M422" s="80">
        <v>150</v>
      </c>
      <c r="N422" s="80"/>
      <c r="O422" s="80"/>
      <c r="P422" s="79">
        <v>499.35133000000002</v>
      </c>
    </row>
    <row r="423" spans="1:16" s="24" customFormat="1" ht="105" hidden="1" customHeight="1" outlineLevel="1" x14ac:dyDescent="0.3">
      <c r="A423" s="70"/>
      <c r="B423" s="202"/>
      <c r="C423" s="202"/>
      <c r="D423" s="202"/>
      <c r="E423" s="20" t="s">
        <v>27</v>
      </c>
      <c r="F423" s="21">
        <v>1</v>
      </c>
      <c r="G423" s="22" t="s">
        <v>464</v>
      </c>
      <c r="H423" s="142"/>
      <c r="I423" s="142"/>
      <c r="J423" s="142">
        <v>104</v>
      </c>
      <c r="K423" s="80"/>
      <c r="L423" s="80"/>
      <c r="M423" s="80">
        <v>281</v>
      </c>
      <c r="N423" s="80"/>
      <c r="O423" s="80"/>
      <c r="P423" s="79">
        <v>1076.92264</v>
      </c>
    </row>
    <row r="424" spans="1:16" s="24" customFormat="1" ht="195" hidden="1" customHeight="1" outlineLevel="1" x14ac:dyDescent="0.3">
      <c r="A424" s="70"/>
      <c r="B424" s="202"/>
      <c r="C424" s="202"/>
      <c r="D424" s="202"/>
      <c r="E424" s="20" t="s">
        <v>27</v>
      </c>
      <c r="F424" s="21">
        <v>1</v>
      </c>
      <c r="G424" s="22" t="s">
        <v>411</v>
      </c>
      <c r="H424" s="142"/>
      <c r="I424" s="142"/>
      <c r="J424" s="142">
        <v>160</v>
      </c>
      <c r="K424" s="80"/>
      <c r="L424" s="80"/>
      <c r="M424" s="80">
        <v>650</v>
      </c>
      <c r="N424" s="80"/>
      <c r="O424" s="80"/>
      <c r="P424" s="79">
        <v>1538.67</v>
      </c>
    </row>
    <row r="425" spans="1:16" s="146" customFormat="1" ht="27.95" customHeight="1" collapsed="1" x14ac:dyDescent="0.25">
      <c r="A425" s="70" t="s">
        <v>437</v>
      </c>
      <c r="B425" s="202"/>
      <c r="C425" s="202"/>
      <c r="D425" s="202"/>
      <c r="E425" s="20" t="s">
        <v>27</v>
      </c>
      <c r="F425" s="21">
        <v>3</v>
      </c>
      <c r="G425" s="145"/>
      <c r="H425" s="149">
        <f>H426</f>
        <v>0</v>
      </c>
      <c r="I425" s="149">
        <f t="shared" ref="I425:P425" si="9">I426</f>
        <v>229.5</v>
      </c>
      <c r="J425" s="149">
        <f t="shared" si="9"/>
        <v>0</v>
      </c>
      <c r="K425" s="149">
        <f t="shared" si="9"/>
        <v>0</v>
      </c>
      <c r="L425" s="149">
        <f t="shared" si="9"/>
        <v>550</v>
      </c>
      <c r="M425" s="149">
        <f t="shared" si="9"/>
        <v>0</v>
      </c>
      <c r="N425" s="149">
        <f t="shared" si="9"/>
        <v>0</v>
      </c>
      <c r="O425" s="149">
        <f t="shared" si="9"/>
        <v>836.43200000000002</v>
      </c>
      <c r="P425" s="148">
        <f t="shared" si="9"/>
        <v>0</v>
      </c>
    </row>
    <row r="426" spans="1:16" s="24" customFormat="1" ht="243.75" hidden="1" outlineLevel="1" x14ac:dyDescent="0.3">
      <c r="A426" s="19"/>
      <c r="B426" s="47"/>
      <c r="C426" s="48"/>
      <c r="D426" s="49"/>
      <c r="E426" s="20" t="s">
        <v>27</v>
      </c>
      <c r="F426" s="21">
        <v>3</v>
      </c>
      <c r="G426" s="22" t="s">
        <v>401</v>
      </c>
      <c r="H426" s="40"/>
      <c r="I426" s="40">
        <v>229.5</v>
      </c>
      <c r="J426" s="40"/>
      <c r="K426" s="41"/>
      <c r="L426" s="41">
        <v>550</v>
      </c>
      <c r="M426" s="41"/>
      <c r="N426" s="41"/>
      <c r="O426" s="41">
        <v>836.43200000000002</v>
      </c>
      <c r="P426" s="41"/>
    </row>
    <row r="427" spans="1:16" s="34" customFormat="1" hidden="1" collapsed="1" x14ac:dyDescent="0.3">
      <c r="A427" s="50"/>
      <c r="B427" s="50"/>
      <c r="C427" s="51"/>
      <c r="D427" s="52"/>
      <c r="E427" s="53"/>
      <c r="F427" s="53"/>
      <c r="G427" s="53"/>
      <c r="H427" s="54">
        <f>H330+I330+J330+H346+I346+J346+H356+I356+J356+H358+I358+J358+H382+I382+J382+H386+I386+J386+H392+I392+J392+H394+I394+J394+H397+I397+J397+H402+I402+J402+H404+I404+J404+H419+I419+J419+H421+I421+J421+H425+I425+J425</f>
        <v>9754.8860000000004</v>
      </c>
      <c r="I427" s="50"/>
      <c r="J427" s="50"/>
      <c r="K427" s="54">
        <f>K330+L330+M330+K346+L346+M346+K356+L356+M356+K358+L358+M358+K382+L382+M382+K386+L386+M386+K392+L392+M392+K394+L394+M394+K397+L397+M397+K402+L402+M402+K404+L404+M404+K419+L419+M419+K421+L421+M421+K425+L425+M425</f>
        <v>10253</v>
      </c>
      <c r="L427" s="50"/>
      <c r="M427" s="50"/>
      <c r="N427" s="54">
        <f>N330+O330+P330+N346+O346+P346+N356+O356+P356+N358+O358+P358+N382+O382+P382+N386+O386+P386+N392+O392+P392+N394+O394+P394+N397+O397+P397+N402+O402+P402+N404+O404+P404+N419+O419+P419+N421+O421+P421+N425+O425+P425</f>
        <v>37654.640774399988</v>
      </c>
      <c r="O427" s="50"/>
      <c r="P427" s="50"/>
    </row>
    <row r="428" spans="1:16" s="34" customFormat="1" ht="19.5" thickBot="1" x14ac:dyDescent="0.35">
      <c r="C428" s="55"/>
      <c r="D428" s="56"/>
      <c r="E428" s="57"/>
      <c r="F428" s="57"/>
      <c r="G428" s="57"/>
    </row>
    <row r="429" spans="1:16" s="34" customFormat="1" ht="19.5" thickBot="1" x14ac:dyDescent="0.35">
      <c r="A429" s="237"/>
      <c r="B429" s="238"/>
      <c r="C429" s="238"/>
      <c r="D429" s="238"/>
      <c r="E429" s="238"/>
      <c r="F429" s="239"/>
      <c r="G429" s="300" t="s">
        <v>33</v>
      </c>
      <c r="H429" s="301"/>
      <c r="I429" s="301"/>
      <c r="J429" s="301"/>
      <c r="K429" s="301"/>
      <c r="L429" s="301"/>
      <c r="M429" s="301"/>
      <c r="N429" s="301"/>
      <c r="O429" s="301"/>
      <c r="P429" s="301"/>
    </row>
    <row r="430" spans="1:16" s="34" customFormat="1" ht="75.75" customHeight="1" x14ac:dyDescent="0.3">
      <c r="A430" s="217" t="s">
        <v>3</v>
      </c>
      <c r="B430" s="256" t="s">
        <v>20</v>
      </c>
      <c r="C430" s="256" t="s">
        <v>21</v>
      </c>
      <c r="D430" s="256" t="s">
        <v>22</v>
      </c>
      <c r="E430" s="256" t="s">
        <v>476</v>
      </c>
      <c r="F430" s="303" t="s">
        <v>23</v>
      </c>
      <c r="G430" s="221" t="s">
        <v>475</v>
      </c>
      <c r="H430" s="298" t="s">
        <v>8</v>
      </c>
      <c r="I430" s="299"/>
      <c r="J430" s="299"/>
      <c r="K430" s="223" t="str">
        <f>K14</f>
        <v>Максимальная мощность (присоединенная), кВт</v>
      </c>
      <c r="L430" s="224"/>
      <c r="M430" s="224"/>
      <c r="N430" s="223" t="s">
        <v>24</v>
      </c>
      <c r="O430" s="224"/>
      <c r="P430" s="224"/>
    </row>
    <row r="431" spans="1:16" s="34" customFormat="1" ht="19.5" thickBot="1" x14ac:dyDescent="0.35">
      <c r="A431" s="279"/>
      <c r="B431" s="245"/>
      <c r="C431" s="245"/>
      <c r="D431" s="245"/>
      <c r="E431" s="257"/>
      <c r="F431" s="304"/>
      <c r="G431" s="222"/>
      <c r="H431" s="43">
        <f>H328</f>
        <v>2020</v>
      </c>
      <c r="I431" s="44">
        <f>I328</f>
        <v>2021</v>
      </c>
      <c r="J431" s="44">
        <f>J328</f>
        <v>2022</v>
      </c>
      <c r="K431" s="44">
        <f>H431</f>
        <v>2020</v>
      </c>
      <c r="L431" s="44">
        <f>I431</f>
        <v>2021</v>
      </c>
      <c r="M431" s="44">
        <f>J431</f>
        <v>2022</v>
      </c>
      <c r="N431" s="44">
        <f>H431</f>
        <v>2020</v>
      </c>
      <c r="O431" s="44">
        <f>I431</f>
        <v>2021</v>
      </c>
      <c r="P431" s="45">
        <f>J431</f>
        <v>2022</v>
      </c>
    </row>
    <row r="432" spans="1:16" s="34" customFormat="1" ht="19.5" thickBot="1" x14ac:dyDescent="0.35">
      <c r="A432" s="151">
        <v>1</v>
      </c>
      <c r="B432" s="297">
        <v>2</v>
      </c>
      <c r="C432" s="274"/>
      <c r="D432" s="274"/>
      <c r="E432" s="274"/>
      <c r="F432" s="275"/>
      <c r="G432" s="17">
        <v>4</v>
      </c>
      <c r="H432" s="215">
        <v>3</v>
      </c>
      <c r="I432" s="216"/>
      <c r="J432" s="216"/>
      <c r="K432" s="215">
        <v>4</v>
      </c>
      <c r="L432" s="216"/>
      <c r="M432" s="216"/>
      <c r="N432" s="215">
        <v>5</v>
      </c>
      <c r="O432" s="216"/>
      <c r="P432" s="266"/>
    </row>
    <row r="433" spans="1:16" s="75" customFormat="1" ht="65.25" customHeight="1" x14ac:dyDescent="0.25">
      <c r="A433" s="70" t="s">
        <v>458</v>
      </c>
      <c r="B433" s="291" t="s">
        <v>25</v>
      </c>
      <c r="C433" s="202" t="s">
        <v>26</v>
      </c>
      <c r="D433" s="289" t="s">
        <v>31</v>
      </c>
      <c r="E433" s="20" t="s">
        <v>28</v>
      </c>
      <c r="F433" s="21">
        <v>2</v>
      </c>
      <c r="G433" s="155"/>
      <c r="H433" s="144">
        <f>SUM(H434:H434)</f>
        <v>0</v>
      </c>
      <c r="I433" s="144">
        <f>SUM(I434:I434)</f>
        <v>5068</v>
      </c>
      <c r="J433" s="144">
        <f>SUM(J434:J434)</f>
        <v>0</v>
      </c>
      <c r="K433" s="144">
        <f>SUM(K434:K434)</f>
        <v>0</v>
      </c>
      <c r="L433" s="144">
        <f>SUM(L434:L434)</f>
        <v>4970</v>
      </c>
      <c r="M433" s="144">
        <f>SUM(M434:M434)</f>
        <v>0</v>
      </c>
      <c r="N433" s="144">
        <f>SUM(N434:N434)</f>
        <v>0</v>
      </c>
      <c r="O433" s="144">
        <f>SUM(O434:O434)</f>
        <v>19670.247530000001</v>
      </c>
      <c r="P433" s="144">
        <f>SUM(P434:P434)</f>
        <v>0</v>
      </c>
    </row>
    <row r="434" spans="1:16" s="24" customFormat="1" ht="150" hidden="1" customHeight="1" outlineLevel="2" x14ac:dyDescent="0.3">
      <c r="A434" s="70"/>
      <c r="B434" s="292"/>
      <c r="C434" s="202"/>
      <c r="D434" s="289"/>
      <c r="E434" s="20" t="s">
        <v>28</v>
      </c>
      <c r="F434" s="21">
        <v>2</v>
      </c>
      <c r="G434" s="22" t="s">
        <v>403</v>
      </c>
      <c r="H434" s="142"/>
      <c r="I434" s="142">
        <v>5068</v>
      </c>
      <c r="J434" s="142"/>
      <c r="K434" s="80"/>
      <c r="L434" s="80">
        <v>4970</v>
      </c>
      <c r="M434" s="80"/>
      <c r="N434" s="80"/>
      <c r="O434" s="80">
        <v>19670.247530000001</v>
      </c>
      <c r="P434" s="79"/>
    </row>
    <row r="435" spans="1:16" s="75" customFormat="1" ht="27.95" customHeight="1" collapsed="1" x14ac:dyDescent="0.25">
      <c r="A435" s="70" t="s">
        <v>429</v>
      </c>
      <c r="B435" s="292"/>
      <c r="C435" s="295" t="s">
        <v>30</v>
      </c>
      <c r="D435" s="286" t="s">
        <v>31</v>
      </c>
      <c r="E435" s="20" t="s">
        <v>16</v>
      </c>
      <c r="F435" s="21">
        <v>1</v>
      </c>
      <c r="G435" s="145"/>
      <c r="H435" s="144">
        <f>SUM(H436:H436)</f>
        <v>0</v>
      </c>
      <c r="I435" s="144">
        <f>SUM(I436:I436)</f>
        <v>79</v>
      </c>
      <c r="J435" s="144">
        <f>SUM(J436:J436)</f>
        <v>0</v>
      </c>
      <c r="K435" s="144">
        <f>SUM(K436:K436)</f>
        <v>0</v>
      </c>
      <c r="L435" s="144">
        <f>SUM(L436:L436)</f>
        <v>375</v>
      </c>
      <c r="M435" s="144">
        <f>SUM(M436:M436)</f>
        <v>0</v>
      </c>
      <c r="N435" s="144">
        <f>SUM(N436:N436)</f>
        <v>0</v>
      </c>
      <c r="O435" s="144">
        <f>SUM(O436:O436)</f>
        <v>341.61878000000002</v>
      </c>
      <c r="P435" s="144">
        <f>SUM(P436:P436)</f>
        <v>0</v>
      </c>
    </row>
    <row r="436" spans="1:16" s="24" customFormat="1" ht="105" hidden="1" customHeight="1" outlineLevel="1" x14ac:dyDescent="0.3">
      <c r="A436" s="70"/>
      <c r="B436" s="292"/>
      <c r="C436" s="268"/>
      <c r="D436" s="286"/>
      <c r="E436" s="20" t="s">
        <v>16</v>
      </c>
      <c r="F436" s="21">
        <v>1</v>
      </c>
      <c r="G436" s="22" t="s">
        <v>270</v>
      </c>
      <c r="H436" s="142"/>
      <c r="I436" s="142">
        <v>79</v>
      </c>
      <c r="J436" s="142"/>
      <c r="K436" s="80"/>
      <c r="L436" s="80">
        <v>375</v>
      </c>
      <c r="M436" s="80"/>
      <c r="N436" s="80"/>
      <c r="O436" s="80">
        <v>341.61878000000002</v>
      </c>
      <c r="P436" s="79"/>
    </row>
    <row r="437" spans="1:16" s="75" customFormat="1" ht="27.95" customHeight="1" collapsed="1" x14ac:dyDescent="0.25">
      <c r="A437" s="70" t="s">
        <v>459</v>
      </c>
      <c r="B437" s="293"/>
      <c r="C437" s="296"/>
      <c r="D437" s="286" t="s">
        <v>29</v>
      </c>
      <c r="E437" s="20" t="s">
        <v>13</v>
      </c>
      <c r="F437" s="21">
        <v>1</v>
      </c>
      <c r="G437" s="145"/>
      <c r="H437" s="144">
        <f>SUM(H438:H439)</f>
        <v>240</v>
      </c>
      <c r="I437" s="144">
        <f>SUM(I438:I439)</f>
        <v>280</v>
      </c>
      <c r="J437" s="144">
        <f>SUM(J438:J439)</f>
        <v>0</v>
      </c>
      <c r="K437" s="144">
        <f>SUM(K438:K439)</f>
        <v>15</v>
      </c>
      <c r="L437" s="144">
        <f>SUM(L438:L439)</f>
        <v>80</v>
      </c>
      <c r="M437" s="144">
        <f>SUM(M438:M439)</f>
        <v>0</v>
      </c>
      <c r="N437" s="144">
        <f>SUM(N438:N439)</f>
        <v>1121.5104699999999</v>
      </c>
      <c r="O437" s="144">
        <f>SUM(O438:O439)</f>
        <v>527.15677999999991</v>
      </c>
      <c r="P437" s="144">
        <f>SUM(P438:P439)</f>
        <v>0</v>
      </c>
    </row>
    <row r="438" spans="1:16" s="24" customFormat="1" ht="120" hidden="1" customHeight="1" outlineLevel="1" x14ac:dyDescent="0.3">
      <c r="A438" s="70"/>
      <c r="B438" s="154"/>
      <c r="C438" s="153"/>
      <c r="D438" s="286"/>
      <c r="E438" s="20" t="s">
        <v>13</v>
      </c>
      <c r="F438" s="21">
        <v>1</v>
      </c>
      <c r="G438" s="22" t="s">
        <v>240</v>
      </c>
      <c r="H438" s="142">
        <v>240</v>
      </c>
      <c r="I438" s="142"/>
      <c r="J438" s="142"/>
      <c r="K438" s="80">
        <v>15</v>
      </c>
      <c r="L438" s="80"/>
      <c r="M438" s="80"/>
      <c r="N438" s="80">
        <v>1121.5104699999999</v>
      </c>
      <c r="O438" s="80"/>
      <c r="P438" s="79"/>
    </row>
    <row r="439" spans="1:16" s="24" customFormat="1" ht="60" hidden="1" customHeight="1" outlineLevel="1" x14ac:dyDescent="0.3">
      <c r="A439" s="70"/>
      <c r="B439" s="154"/>
      <c r="C439" s="153"/>
      <c r="D439" s="286"/>
      <c r="E439" s="20" t="s">
        <v>13</v>
      </c>
      <c r="F439" s="21">
        <v>1</v>
      </c>
      <c r="G439" s="22" t="s">
        <v>271</v>
      </c>
      <c r="H439" s="142"/>
      <c r="I439" s="142">
        <v>280</v>
      </c>
      <c r="J439" s="142"/>
      <c r="K439" s="80"/>
      <c r="L439" s="80">
        <v>80</v>
      </c>
      <c r="M439" s="80"/>
      <c r="N439" s="80"/>
      <c r="O439" s="80">
        <v>527.15677999999991</v>
      </c>
      <c r="P439" s="79"/>
    </row>
    <row r="440" spans="1:16" s="75" customFormat="1" ht="27.95" customHeight="1" collapsed="1" x14ac:dyDescent="0.25">
      <c r="A440" s="70" t="s">
        <v>439</v>
      </c>
      <c r="B440" s="294" t="s">
        <v>25</v>
      </c>
      <c r="C440" s="295" t="s">
        <v>30</v>
      </c>
      <c r="D440" s="286"/>
      <c r="E440" s="20" t="s">
        <v>15</v>
      </c>
      <c r="F440" s="59">
        <v>1</v>
      </c>
      <c r="G440" s="145"/>
      <c r="H440" s="144">
        <f>SUM(H441:H449)</f>
        <v>236</v>
      </c>
      <c r="I440" s="144">
        <f>SUM(I441:I449)</f>
        <v>168.3</v>
      </c>
      <c r="J440" s="144">
        <f>SUM(J441:J449)</f>
        <v>309</v>
      </c>
      <c r="K440" s="144">
        <f>SUM(K441:K449)</f>
        <v>299</v>
      </c>
      <c r="L440" s="144">
        <f>SUM(L441:L449)</f>
        <v>570</v>
      </c>
      <c r="M440" s="144">
        <f>SUM(M441:M449)</f>
        <v>915</v>
      </c>
      <c r="N440" s="144">
        <f>SUM(N441:N449)</f>
        <v>629.70800000000008</v>
      </c>
      <c r="O440" s="144">
        <f>SUM(O441:O449)</f>
        <v>511.55010000000004</v>
      </c>
      <c r="P440" s="144">
        <f>SUM(P441:P449)</f>
        <v>1037.6008199999999</v>
      </c>
    </row>
    <row r="441" spans="1:16" s="24" customFormat="1" ht="135" hidden="1" customHeight="1" outlineLevel="1" x14ac:dyDescent="0.3">
      <c r="A441" s="70"/>
      <c r="B441" s="292"/>
      <c r="C441" s="268"/>
      <c r="D441" s="286"/>
      <c r="E441" s="20" t="s">
        <v>15</v>
      </c>
      <c r="F441" s="21">
        <v>1</v>
      </c>
      <c r="G441" s="22" t="s">
        <v>237</v>
      </c>
      <c r="H441" s="142">
        <v>167</v>
      </c>
      <c r="I441" s="142"/>
      <c r="J441" s="142"/>
      <c r="K441" s="80">
        <v>149</v>
      </c>
      <c r="L441" s="80"/>
      <c r="M441" s="80"/>
      <c r="N441" s="80">
        <v>452.04</v>
      </c>
      <c r="O441" s="80"/>
      <c r="P441" s="79"/>
    </row>
    <row r="442" spans="1:16" s="24" customFormat="1" ht="120" hidden="1" customHeight="1" outlineLevel="1" x14ac:dyDescent="0.3">
      <c r="A442" s="70"/>
      <c r="B442" s="292"/>
      <c r="C442" s="268"/>
      <c r="D442" s="286"/>
      <c r="E442" s="20" t="s">
        <v>15</v>
      </c>
      <c r="F442" s="21">
        <v>1</v>
      </c>
      <c r="G442" s="22" t="s">
        <v>239</v>
      </c>
      <c r="H442" s="142">
        <v>69</v>
      </c>
      <c r="I442" s="142"/>
      <c r="J442" s="142"/>
      <c r="K442" s="80">
        <v>150</v>
      </c>
      <c r="L442" s="80"/>
      <c r="M442" s="80"/>
      <c r="N442" s="80">
        <v>177.66800000000001</v>
      </c>
      <c r="O442" s="80"/>
      <c r="P442" s="79"/>
    </row>
    <row r="443" spans="1:16" s="24" customFormat="1" ht="135" hidden="1" customHeight="1" outlineLevel="1" x14ac:dyDescent="0.3">
      <c r="A443" s="70"/>
      <c r="B443" s="292"/>
      <c r="C443" s="268"/>
      <c r="D443" s="286"/>
      <c r="E443" s="20" t="s">
        <v>15</v>
      </c>
      <c r="F443" s="21">
        <v>1</v>
      </c>
      <c r="G443" s="22" t="s">
        <v>245</v>
      </c>
      <c r="H443" s="142"/>
      <c r="I443" s="142">
        <v>60</v>
      </c>
      <c r="J443" s="142"/>
      <c r="K443" s="80"/>
      <c r="L443" s="80">
        <v>150</v>
      </c>
      <c r="M443" s="80"/>
      <c r="N443" s="80"/>
      <c r="O443" s="80">
        <v>194.06379000000001</v>
      </c>
      <c r="P443" s="79"/>
    </row>
    <row r="444" spans="1:16" s="24" customFormat="1" ht="90" hidden="1" customHeight="1" outlineLevel="1" x14ac:dyDescent="0.3">
      <c r="A444" s="70"/>
      <c r="B444" s="292"/>
      <c r="C444" s="268"/>
      <c r="D444" s="286"/>
      <c r="E444" s="20" t="s">
        <v>15</v>
      </c>
      <c r="F444" s="21">
        <v>1</v>
      </c>
      <c r="G444" s="22" t="s">
        <v>273</v>
      </c>
      <c r="H444" s="142"/>
      <c r="I444" s="142">
        <v>12</v>
      </c>
      <c r="J444" s="142"/>
      <c r="K444" s="80"/>
      <c r="L444" s="80">
        <v>145</v>
      </c>
      <c r="M444" s="80"/>
      <c r="N444" s="80"/>
      <c r="O444" s="80">
        <v>31.01566</v>
      </c>
      <c r="P444" s="79"/>
    </row>
    <row r="445" spans="1:16" s="24" customFormat="1" ht="30" hidden="1" customHeight="1" outlineLevel="1" x14ac:dyDescent="0.3">
      <c r="A445" s="70"/>
      <c r="B445" s="292"/>
      <c r="C445" s="268"/>
      <c r="D445" s="286"/>
      <c r="E445" s="20" t="s">
        <v>15</v>
      </c>
      <c r="F445" s="21">
        <v>1</v>
      </c>
      <c r="G445" s="22" t="s">
        <v>274</v>
      </c>
      <c r="H445" s="142"/>
      <c r="I445" s="142">
        <v>48.9</v>
      </c>
      <c r="J445" s="142"/>
      <c r="K445" s="80"/>
      <c r="L445" s="80">
        <v>125</v>
      </c>
      <c r="M445" s="80"/>
      <c r="N445" s="80"/>
      <c r="O445" s="80">
        <v>169.92895999999999</v>
      </c>
      <c r="P445" s="79"/>
    </row>
    <row r="446" spans="1:16" s="24" customFormat="1" ht="135" hidden="1" customHeight="1" outlineLevel="1" x14ac:dyDescent="0.3">
      <c r="A446" s="70"/>
      <c r="B446" s="292"/>
      <c r="C446" s="268"/>
      <c r="D446" s="286"/>
      <c r="E446" s="20" t="s">
        <v>15</v>
      </c>
      <c r="F446" s="21">
        <v>1</v>
      </c>
      <c r="G446" s="22" t="s">
        <v>275</v>
      </c>
      <c r="H446" s="142"/>
      <c r="I446" s="142">
        <v>47.4</v>
      </c>
      <c r="J446" s="142"/>
      <c r="K446" s="80"/>
      <c r="L446" s="80">
        <v>150</v>
      </c>
      <c r="M446" s="80"/>
      <c r="N446" s="80"/>
      <c r="O446" s="80">
        <v>116.54169000000002</v>
      </c>
      <c r="P446" s="79"/>
    </row>
    <row r="447" spans="1:16" s="24" customFormat="1" ht="150" hidden="1" customHeight="1" outlineLevel="1" x14ac:dyDescent="0.3">
      <c r="A447" s="70"/>
      <c r="B447" s="292"/>
      <c r="C447" s="268"/>
      <c r="D447" s="286"/>
      <c r="E447" s="20" t="s">
        <v>15</v>
      </c>
      <c r="F447" s="21">
        <v>1</v>
      </c>
      <c r="G447" s="22" t="s">
        <v>363</v>
      </c>
      <c r="H447" s="142"/>
      <c r="I447" s="142"/>
      <c r="J447" s="142">
        <v>41</v>
      </c>
      <c r="K447" s="80"/>
      <c r="L447" s="80"/>
      <c r="M447" s="80">
        <v>15</v>
      </c>
      <c r="N447" s="80"/>
      <c r="O447" s="80"/>
      <c r="P447" s="79">
        <v>93.12294</v>
      </c>
    </row>
    <row r="448" spans="1:16" s="24" customFormat="1" ht="120" hidden="1" customHeight="1" outlineLevel="1" x14ac:dyDescent="0.3">
      <c r="A448" s="70"/>
      <c r="B448" s="292"/>
      <c r="C448" s="268"/>
      <c r="D448" s="286"/>
      <c r="E448" s="20" t="s">
        <v>15</v>
      </c>
      <c r="F448" s="21">
        <v>1</v>
      </c>
      <c r="G448" s="22" t="s">
        <v>396</v>
      </c>
      <c r="H448" s="142"/>
      <c r="I448" s="142"/>
      <c r="J448" s="142">
        <v>254</v>
      </c>
      <c r="K448" s="80"/>
      <c r="L448" s="80"/>
      <c r="M448" s="80">
        <v>150</v>
      </c>
      <c r="N448" s="80"/>
      <c r="O448" s="80"/>
      <c r="P448" s="79">
        <v>904.25355999999999</v>
      </c>
    </row>
    <row r="449" spans="1:16" s="24" customFormat="1" ht="120" hidden="1" customHeight="1" outlineLevel="1" x14ac:dyDescent="0.3">
      <c r="A449" s="70"/>
      <c r="B449" s="292"/>
      <c r="C449" s="268"/>
      <c r="D449" s="286"/>
      <c r="E449" s="20" t="s">
        <v>15</v>
      </c>
      <c r="F449" s="21">
        <v>1</v>
      </c>
      <c r="G449" s="22" t="s">
        <v>413</v>
      </c>
      <c r="H449" s="142"/>
      <c r="I449" s="142"/>
      <c r="J449" s="142">
        <v>14</v>
      </c>
      <c r="K449" s="80"/>
      <c r="L449" s="80"/>
      <c r="M449" s="80">
        <v>750</v>
      </c>
      <c r="N449" s="80"/>
      <c r="O449" s="80"/>
      <c r="P449" s="79">
        <v>40.224319999999999</v>
      </c>
    </row>
    <row r="450" spans="1:16" s="75" customFormat="1" ht="27.95" customHeight="1" collapsed="1" x14ac:dyDescent="0.25">
      <c r="A450" s="70" t="s">
        <v>438</v>
      </c>
      <c r="B450" s="292"/>
      <c r="C450" s="268"/>
      <c r="D450" s="286"/>
      <c r="E450" s="20" t="s">
        <v>15</v>
      </c>
      <c r="F450" s="59">
        <v>2</v>
      </c>
      <c r="G450" s="145"/>
      <c r="H450" s="144">
        <f>SUM(H451:H451)</f>
        <v>286.3</v>
      </c>
      <c r="I450" s="144">
        <f t="shared" ref="I450:P450" si="10">SUM(I451:I451)</f>
        <v>0</v>
      </c>
      <c r="J450" s="144">
        <f t="shared" si="10"/>
        <v>0</v>
      </c>
      <c r="K450" s="144">
        <f t="shared" si="10"/>
        <v>150</v>
      </c>
      <c r="L450" s="144">
        <f t="shared" si="10"/>
        <v>0</v>
      </c>
      <c r="M450" s="144">
        <f t="shared" si="10"/>
        <v>0</v>
      </c>
      <c r="N450" s="144">
        <f t="shared" si="10"/>
        <v>467.64789999999999</v>
      </c>
      <c r="O450" s="144">
        <f t="shared" si="10"/>
        <v>0</v>
      </c>
      <c r="P450" s="144">
        <f t="shared" si="10"/>
        <v>0</v>
      </c>
    </row>
    <row r="451" spans="1:16" s="24" customFormat="1" ht="150" hidden="1" customHeight="1" outlineLevel="1" x14ac:dyDescent="0.3">
      <c r="A451" s="70"/>
      <c r="B451" s="292"/>
      <c r="C451" s="268"/>
      <c r="D451" s="286"/>
      <c r="E451" s="20" t="s">
        <v>15</v>
      </c>
      <c r="F451" s="21">
        <v>2</v>
      </c>
      <c r="G451" s="46" t="s">
        <v>272</v>
      </c>
      <c r="H451" s="142">
        <v>286.3</v>
      </c>
      <c r="I451" s="142"/>
      <c r="J451" s="142"/>
      <c r="K451" s="80">
        <v>150</v>
      </c>
      <c r="L451" s="80"/>
      <c r="M451" s="80"/>
      <c r="N451" s="80">
        <v>467.64789999999999</v>
      </c>
      <c r="O451" s="80"/>
      <c r="P451" s="79"/>
    </row>
    <row r="452" spans="1:16" s="75" customFormat="1" ht="27.95" customHeight="1" collapsed="1" x14ac:dyDescent="0.25">
      <c r="A452" s="70" t="s">
        <v>440</v>
      </c>
      <c r="B452" s="292"/>
      <c r="C452" s="268"/>
      <c r="D452" s="286"/>
      <c r="E452" s="20" t="s">
        <v>16</v>
      </c>
      <c r="F452" s="21">
        <v>1</v>
      </c>
      <c r="G452" s="145"/>
      <c r="H452" s="144">
        <f>SUMIF($F$454:$F$485,1,H454:H485)</f>
        <v>759.82999999999993</v>
      </c>
      <c r="I452" s="144">
        <f>SUMIF($F$454:$F$485,1,I454:I485)</f>
        <v>562</v>
      </c>
      <c r="J452" s="144">
        <f>SUMIF($F$454:$F$485,1,J454:J485)</f>
        <v>1998.5</v>
      </c>
      <c r="K452" s="144">
        <f>SUMIF($F$454:$F$485,1,K454:K485)</f>
        <v>1189</v>
      </c>
      <c r="L452" s="144">
        <f>SUMIF($F$454:$F$485,1,L454:L485)</f>
        <v>345</v>
      </c>
      <c r="M452" s="144">
        <f>SUMIF($F$454:$F$485,1,M454:M485)</f>
        <v>5701.75</v>
      </c>
      <c r="N452" s="144">
        <f>SUMIF($F$454:$F$485,1,N454:N485)</f>
        <v>1997.2163100000002</v>
      </c>
      <c r="O452" s="144">
        <f>SUMIF($F$454:$F$485,1,O454:O485)</f>
        <v>1330.55484</v>
      </c>
      <c r="P452" s="144">
        <f>SUMIF($F$454:$F$485,1,P454:P485)</f>
        <v>6911.0329599999995</v>
      </c>
    </row>
    <row r="453" spans="1:16" s="75" customFormat="1" ht="27.95" customHeight="1" x14ac:dyDescent="0.25">
      <c r="A453" s="70" t="s">
        <v>441</v>
      </c>
      <c r="B453" s="292"/>
      <c r="C453" s="268"/>
      <c r="D453" s="286"/>
      <c r="E453" s="20" t="s">
        <v>16</v>
      </c>
      <c r="F453" s="21">
        <v>2</v>
      </c>
      <c r="G453" s="145"/>
      <c r="H453" s="147">
        <f>SUMIF($F$454:$F$485,2,H454:H485)</f>
        <v>395</v>
      </c>
      <c r="I453" s="147">
        <f>SUMIF($F$454:$F$485,2,I454:I485)</f>
        <v>1459.26</v>
      </c>
      <c r="J453" s="147">
        <f>SUMIF($F$454:$F$485,2,J454:J485)</f>
        <v>0</v>
      </c>
      <c r="K453" s="157">
        <f>SUMIF($F$454:$F$485,2,K454:K485)</f>
        <v>354</v>
      </c>
      <c r="L453" s="157">
        <f>SUMIF($F$454:$F$485,2,L454:L485)</f>
        <v>2482.69</v>
      </c>
      <c r="M453" s="157">
        <f>SUMIF($F$454:$F$485,2,M454:M485)</f>
        <v>0</v>
      </c>
      <c r="N453" s="157">
        <f>SUMIF($F$454:$F$485,2,N454:N485)</f>
        <v>1396.14303</v>
      </c>
      <c r="O453" s="157">
        <f>SUMIF($F$454:$F$485,2,O454:O485)</f>
        <v>4139.4786800000002</v>
      </c>
      <c r="P453" s="144">
        <f>SUMIF($F$454:$F$485,2,P454:P485)</f>
        <v>0</v>
      </c>
    </row>
    <row r="454" spans="1:16" s="24" customFormat="1" ht="150" hidden="1" customHeight="1" outlineLevel="2" x14ac:dyDescent="0.3">
      <c r="A454" s="70"/>
      <c r="B454" s="292"/>
      <c r="C454" s="268"/>
      <c r="D454" s="286"/>
      <c r="E454" s="20" t="s">
        <v>16</v>
      </c>
      <c r="F454" s="21">
        <v>2</v>
      </c>
      <c r="G454" s="22" t="s">
        <v>268</v>
      </c>
      <c r="H454" s="142">
        <v>239</v>
      </c>
      <c r="I454" s="142"/>
      <c r="J454" s="142"/>
      <c r="K454" s="80">
        <v>150</v>
      </c>
      <c r="L454" s="80"/>
      <c r="M454" s="80"/>
      <c r="N454" s="80">
        <v>611.14099999999996</v>
      </c>
      <c r="O454" s="80"/>
      <c r="P454" s="79"/>
    </row>
    <row r="455" spans="1:16" s="24" customFormat="1" ht="90" hidden="1" customHeight="1" outlineLevel="2" x14ac:dyDescent="0.3">
      <c r="A455" s="70"/>
      <c r="B455" s="292"/>
      <c r="C455" s="268"/>
      <c r="D455" s="286"/>
      <c r="E455" s="20" t="s">
        <v>16</v>
      </c>
      <c r="F455" s="21">
        <v>1</v>
      </c>
      <c r="G455" s="22" t="s">
        <v>397</v>
      </c>
      <c r="H455" s="142"/>
      <c r="I455" s="142"/>
      <c r="J455" s="142">
        <v>425</v>
      </c>
      <c r="K455" s="80"/>
      <c r="L455" s="80"/>
      <c r="M455" s="80">
        <v>150</v>
      </c>
      <c r="N455" s="80"/>
      <c r="O455" s="80"/>
      <c r="P455" s="79">
        <v>1569.09184</v>
      </c>
    </row>
    <row r="456" spans="1:16" s="24" customFormat="1" ht="105" hidden="1" customHeight="1" outlineLevel="2" x14ac:dyDescent="0.3">
      <c r="A456" s="70"/>
      <c r="B456" s="292"/>
      <c r="C456" s="268"/>
      <c r="D456" s="286"/>
      <c r="E456" s="20" t="s">
        <v>16</v>
      </c>
      <c r="F456" s="21">
        <v>1</v>
      </c>
      <c r="G456" s="22" t="s">
        <v>398</v>
      </c>
      <c r="H456" s="142"/>
      <c r="I456" s="142"/>
      <c r="J456" s="142">
        <v>111</v>
      </c>
      <c r="K456" s="80"/>
      <c r="L456" s="80"/>
      <c r="M456" s="80">
        <v>150</v>
      </c>
      <c r="N456" s="80"/>
      <c r="O456" s="80"/>
      <c r="P456" s="79">
        <v>438.32646999999997</v>
      </c>
    </row>
    <row r="457" spans="1:16" s="24" customFormat="1" ht="105" hidden="1" customHeight="1" outlineLevel="2" x14ac:dyDescent="0.3">
      <c r="A457" s="70"/>
      <c r="B457" s="292"/>
      <c r="C457" s="268"/>
      <c r="D457" s="286"/>
      <c r="E457" s="20" t="s">
        <v>16</v>
      </c>
      <c r="F457" s="21">
        <v>2</v>
      </c>
      <c r="G457" s="22" t="s">
        <v>276</v>
      </c>
      <c r="H457" s="142">
        <v>50</v>
      </c>
      <c r="I457" s="142"/>
      <c r="J457" s="142"/>
      <c r="K457" s="80">
        <v>54</v>
      </c>
      <c r="L457" s="80"/>
      <c r="M457" s="80"/>
      <c r="N457" s="80">
        <v>396.4</v>
      </c>
      <c r="O457" s="80"/>
      <c r="P457" s="79"/>
    </row>
    <row r="458" spans="1:16" s="24" customFormat="1" ht="75" hidden="1" customHeight="1" outlineLevel="2" x14ac:dyDescent="0.3">
      <c r="A458" s="70"/>
      <c r="B458" s="292"/>
      <c r="C458" s="268"/>
      <c r="D458" s="286"/>
      <c r="E458" s="20" t="s">
        <v>16</v>
      </c>
      <c r="F458" s="21">
        <v>2</v>
      </c>
      <c r="G458" s="22" t="s">
        <v>279</v>
      </c>
      <c r="H458" s="142">
        <v>106</v>
      </c>
      <c r="I458" s="142"/>
      <c r="J458" s="142"/>
      <c r="K458" s="80">
        <v>150</v>
      </c>
      <c r="L458" s="80"/>
      <c r="M458" s="80"/>
      <c r="N458" s="80">
        <v>388.60203000000007</v>
      </c>
      <c r="O458" s="80"/>
      <c r="P458" s="79"/>
    </row>
    <row r="459" spans="1:16" s="24" customFormat="1" ht="180" hidden="1" customHeight="1" outlineLevel="2" x14ac:dyDescent="0.3">
      <c r="A459" s="70"/>
      <c r="B459" s="292"/>
      <c r="C459" s="268"/>
      <c r="D459" s="286"/>
      <c r="E459" s="20" t="s">
        <v>16</v>
      </c>
      <c r="F459" s="21">
        <v>1</v>
      </c>
      <c r="G459" s="22" t="s">
        <v>277</v>
      </c>
      <c r="H459" s="142">
        <v>45.246000000000002</v>
      </c>
      <c r="I459" s="142"/>
      <c r="J459" s="142"/>
      <c r="K459" s="80">
        <v>150</v>
      </c>
      <c r="L459" s="80"/>
      <c r="M459" s="80"/>
      <c r="N459" s="80">
        <v>112.31982000000001</v>
      </c>
      <c r="O459" s="80"/>
      <c r="P459" s="79"/>
    </row>
    <row r="460" spans="1:16" s="24" customFormat="1" ht="180" hidden="1" customHeight="1" outlineLevel="2" x14ac:dyDescent="0.3">
      <c r="A460" s="70"/>
      <c r="B460" s="292"/>
      <c r="C460" s="268"/>
      <c r="D460" s="286"/>
      <c r="E460" s="20" t="s">
        <v>16</v>
      </c>
      <c r="F460" s="21">
        <v>1</v>
      </c>
      <c r="G460" s="22" t="s">
        <v>277</v>
      </c>
      <c r="H460" s="142">
        <v>45.246000000000002</v>
      </c>
      <c r="I460" s="142"/>
      <c r="J460" s="142"/>
      <c r="K460" s="80">
        <v>150</v>
      </c>
      <c r="L460" s="80"/>
      <c r="M460" s="80"/>
      <c r="N460" s="80">
        <v>112.31982000000001</v>
      </c>
      <c r="O460" s="80"/>
      <c r="P460" s="79"/>
    </row>
    <row r="461" spans="1:16" s="24" customFormat="1" ht="180" hidden="1" customHeight="1" outlineLevel="2" x14ac:dyDescent="0.3">
      <c r="A461" s="70"/>
      <c r="B461" s="292"/>
      <c r="C461" s="268"/>
      <c r="D461" s="286"/>
      <c r="E461" s="20" t="s">
        <v>16</v>
      </c>
      <c r="F461" s="21">
        <v>1</v>
      </c>
      <c r="G461" s="22" t="s">
        <v>277</v>
      </c>
      <c r="H461" s="142">
        <v>45.246000000000002</v>
      </c>
      <c r="I461" s="142"/>
      <c r="J461" s="142"/>
      <c r="K461" s="80">
        <v>150</v>
      </c>
      <c r="L461" s="80"/>
      <c r="M461" s="80"/>
      <c r="N461" s="80">
        <v>112.31982000000001</v>
      </c>
      <c r="O461" s="80"/>
      <c r="P461" s="79"/>
    </row>
    <row r="462" spans="1:16" s="24" customFormat="1" ht="180" hidden="1" customHeight="1" outlineLevel="2" x14ac:dyDescent="0.3">
      <c r="A462" s="70"/>
      <c r="B462" s="292"/>
      <c r="C462" s="268"/>
      <c r="D462" s="286"/>
      <c r="E462" s="20" t="s">
        <v>16</v>
      </c>
      <c r="F462" s="21">
        <v>1</v>
      </c>
      <c r="G462" s="22" t="s">
        <v>277</v>
      </c>
      <c r="H462" s="142">
        <v>45.246000000000002</v>
      </c>
      <c r="I462" s="142"/>
      <c r="J462" s="142"/>
      <c r="K462" s="80">
        <v>150</v>
      </c>
      <c r="L462" s="80"/>
      <c r="M462" s="80"/>
      <c r="N462" s="80">
        <v>112.31982000000001</v>
      </c>
      <c r="O462" s="80"/>
      <c r="P462" s="79"/>
    </row>
    <row r="463" spans="1:16" s="24" customFormat="1" ht="180" hidden="1" customHeight="1" outlineLevel="2" x14ac:dyDescent="0.3">
      <c r="A463" s="70"/>
      <c r="B463" s="292"/>
      <c r="C463" s="268"/>
      <c r="D463" s="286"/>
      <c r="E463" s="20" t="s">
        <v>16</v>
      </c>
      <c r="F463" s="21">
        <v>1</v>
      </c>
      <c r="G463" s="22" t="s">
        <v>277</v>
      </c>
      <c r="H463" s="142">
        <v>45.246000000000002</v>
      </c>
      <c r="I463" s="142"/>
      <c r="J463" s="142"/>
      <c r="K463" s="80">
        <v>150</v>
      </c>
      <c r="L463" s="80"/>
      <c r="M463" s="80"/>
      <c r="N463" s="80">
        <v>112.31982000000001</v>
      </c>
      <c r="O463" s="80"/>
      <c r="P463" s="79"/>
    </row>
    <row r="464" spans="1:16" s="24" customFormat="1" ht="105" hidden="1" customHeight="1" outlineLevel="2" x14ac:dyDescent="0.3">
      <c r="A464" s="70"/>
      <c r="B464" s="292"/>
      <c r="C464" s="268"/>
      <c r="D464" s="286"/>
      <c r="E464" s="20" t="s">
        <v>16</v>
      </c>
      <c r="F464" s="21">
        <v>1</v>
      </c>
      <c r="G464" s="22" t="s">
        <v>241</v>
      </c>
      <c r="H464" s="142">
        <v>156.9</v>
      </c>
      <c r="I464" s="142"/>
      <c r="J464" s="142"/>
      <c r="K464" s="80">
        <v>145</v>
      </c>
      <c r="L464" s="80"/>
      <c r="M464" s="80"/>
      <c r="N464" s="80">
        <v>316.88061000000005</v>
      </c>
      <c r="O464" s="80"/>
      <c r="P464" s="79"/>
    </row>
    <row r="465" spans="1:16" s="24" customFormat="1" ht="90" hidden="1" customHeight="1" outlineLevel="2" x14ac:dyDescent="0.3">
      <c r="A465" s="70"/>
      <c r="B465" s="292"/>
      <c r="C465" s="268"/>
      <c r="D465" s="286"/>
      <c r="E465" s="20" t="s">
        <v>16</v>
      </c>
      <c r="F465" s="21">
        <v>1</v>
      </c>
      <c r="G465" s="22" t="s">
        <v>278</v>
      </c>
      <c r="H465" s="142">
        <v>290.7</v>
      </c>
      <c r="I465" s="142"/>
      <c r="J465" s="142"/>
      <c r="K465" s="80">
        <v>149</v>
      </c>
      <c r="L465" s="80"/>
      <c r="M465" s="80"/>
      <c r="N465" s="80">
        <v>568.78560000000004</v>
      </c>
      <c r="O465" s="80"/>
      <c r="P465" s="79"/>
    </row>
    <row r="466" spans="1:16" s="24" customFormat="1" ht="105" hidden="1" customHeight="1" outlineLevel="2" x14ac:dyDescent="0.3">
      <c r="A466" s="70"/>
      <c r="B466" s="292"/>
      <c r="C466" s="268"/>
      <c r="D466" s="286"/>
      <c r="E466" s="20" t="s">
        <v>16</v>
      </c>
      <c r="F466" s="21">
        <v>1</v>
      </c>
      <c r="G466" s="22" t="s">
        <v>242</v>
      </c>
      <c r="H466" s="142">
        <v>86</v>
      </c>
      <c r="I466" s="142"/>
      <c r="J466" s="142"/>
      <c r="K466" s="80">
        <v>145</v>
      </c>
      <c r="L466" s="80"/>
      <c r="M466" s="80"/>
      <c r="N466" s="80">
        <v>549.95100000000002</v>
      </c>
      <c r="O466" s="80"/>
      <c r="P466" s="79"/>
    </row>
    <row r="467" spans="1:16" s="24" customFormat="1" ht="120" hidden="1" customHeight="1" outlineLevel="2" x14ac:dyDescent="0.3">
      <c r="A467" s="70"/>
      <c r="B467" s="292"/>
      <c r="C467" s="268"/>
      <c r="D467" s="286"/>
      <c r="E467" s="20" t="s">
        <v>16</v>
      </c>
      <c r="F467" s="21">
        <v>1</v>
      </c>
      <c r="G467" s="22" t="s">
        <v>244</v>
      </c>
      <c r="H467" s="142"/>
      <c r="I467" s="142">
        <v>16</v>
      </c>
      <c r="J467" s="142"/>
      <c r="K467" s="80"/>
      <c r="L467" s="80">
        <v>15</v>
      </c>
      <c r="M467" s="80"/>
      <c r="N467" s="80"/>
      <c r="O467" s="80">
        <v>12.396800000000001</v>
      </c>
      <c r="P467" s="79"/>
    </row>
    <row r="468" spans="1:16" s="24" customFormat="1" ht="120" hidden="1" customHeight="1" outlineLevel="2" x14ac:dyDescent="0.3">
      <c r="A468" s="70"/>
      <c r="B468" s="292"/>
      <c r="C468" s="268"/>
      <c r="D468" s="286"/>
      <c r="E468" s="20" t="s">
        <v>16</v>
      </c>
      <c r="F468" s="21">
        <v>1</v>
      </c>
      <c r="G468" s="22" t="s">
        <v>244</v>
      </c>
      <c r="H468" s="142"/>
      <c r="I468" s="142">
        <v>16</v>
      </c>
      <c r="J468" s="142"/>
      <c r="K468" s="80"/>
      <c r="L468" s="80">
        <v>15</v>
      </c>
      <c r="M468" s="80"/>
      <c r="N468" s="80"/>
      <c r="O468" s="80">
        <v>12.396750000000001</v>
      </c>
      <c r="P468" s="79"/>
    </row>
    <row r="469" spans="1:16" s="24" customFormat="1" ht="150" hidden="1" customHeight="1" outlineLevel="2" x14ac:dyDescent="0.3">
      <c r="A469" s="70"/>
      <c r="B469" s="292"/>
      <c r="C469" s="268"/>
      <c r="D469" s="286"/>
      <c r="E469" s="20" t="s">
        <v>16</v>
      </c>
      <c r="F469" s="21">
        <v>1</v>
      </c>
      <c r="G469" s="22" t="s">
        <v>132</v>
      </c>
      <c r="H469" s="142"/>
      <c r="I469" s="142">
        <v>455</v>
      </c>
      <c r="J469" s="142"/>
      <c r="K469" s="80"/>
      <c r="L469" s="80">
        <v>15</v>
      </c>
      <c r="M469" s="80"/>
      <c r="N469" s="80"/>
      <c r="O469" s="80">
        <v>996.87929999999994</v>
      </c>
      <c r="P469" s="79"/>
    </row>
    <row r="470" spans="1:16" s="24" customFormat="1" ht="195" hidden="1" customHeight="1" outlineLevel="2" x14ac:dyDescent="0.3">
      <c r="A470" s="70"/>
      <c r="B470" s="292"/>
      <c r="C470" s="268"/>
      <c r="D470" s="286"/>
      <c r="E470" s="20" t="s">
        <v>16</v>
      </c>
      <c r="F470" s="21">
        <v>1</v>
      </c>
      <c r="G470" s="22" t="s">
        <v>174</v>
      </c>
      <c r="H470" s="142"/>
      <c r="I470" s="142">
        <v>16</v>
      </c>
      <c r="J470" s="142"/>
      <c r="K470" s="80"/>
      <c r="L470" s="80">
        <v>150</v>
      </c>
      <c r="M470" s="80"/>
      <c r="N470" s="80"/>
      <c r="O470" s="80">
        <v>139.24982</v>
      </c>
      <c r="P470" s="79"/>
    </row>
    <row r="471" spans="1:16" s="24" customFormat="1" ht="120" hidden="1" customHeight="1" outlineLevel="2" x14ac:dyDescent="0.3">
      <c r="A471" s="70"/>
      <c r="B471" s="292"/>
      <c r="C471" s="268"/>
      <c r="D471" s="286"/>
      <c r="E471" s="20" t="s">
        <v>16</v>
      </c>
      <c r="F471" s="21">
        <v>1</v>
      </c>
      <c r="G471" s="22" t="s">
        <v>281</v>
      </c>
      <c r="H471" s="142"/>
      <c r="I471" s="142">
        <v>59</v>
      </c>
      <c r="J471" s="142"/>
      <c r="K471" s="80"/>
      <c r="L471" s="80">
        <v>150</v>
      </c>
      <c r="M471" s="80"/>
      <c r="N471" s="80"/>
      <c r="O471" s="80">
        <v>169.63217</v>
      </c>
      <c r="P471" s="79"/>
    </row>
    <row r="472" spans="1:16" s="24" customFormat="1" ht="195" hidden="1" customHeight="1" outlineLevel="2" x14ac:dyDescent="0.3">
      <c r="A472" s="70"/>
      <c r="B472" s="292"/>
      <c r="C472" s="268"/>
      <c r="D472" s="286"/>
      <c r="E472" s="58" t="s">
        <v>16</v>
      </c>
      <c r="F472" s="59">
        <v>2</v>
      </c>
      <c r="G472" s="60" t="s">
        <v>175</v>
      </c>
      <c r="H472" s="142"/>
      <c r="I472" s="142">
        <v>244</v>
      </c>
      <c r="J472" s="142"/>
      <c r="K472" s="80"/>
      <c r="L472" s="80">
        <v>150</v>
      </c>
      <c r="M472" s="80"/>
      <c r="N472" s="80"/>
      <c r="O472" s="80">
        <v>470.8403800000001</v>
      </c>
      <c r="P472" s="79"/>
    </row>
    <row r="473" spans="1:16" s="24" customFormat="1" ht="120" hidden="1" customHeight="1" outlineLevel="2" x14ac:dyDescent="0.3">
      <c r="A473" s="70"/>
      <c r="B473" s="292"/>
      <c r="C473" s="268"/>
      <c r="D473" s="286"/>
      <c r="E473" s="58" t="s">
        <v>16</v>
      </c>
      <c r="F473" s="59">
        <v>2</v>
      </c>
      <c r="G473" s="60" t="s">
        <v>280</v>
      </c>
      <c r="H473" s="142"/>
      <c r="I473" s="142">
        <v>196</v>
      </c>
      <c r="J473" s="142"/>
      <c r="K473" s="80"/>
      <c r="L473" s="80">
        <v>148.69</v>
      </c>
      <c r="M473" s="80"/>
      <c r="N473" s="80"/>
      <c r="O473" s="80">
        <v>568.13202999999999</v>
      </c>
      <c r="P473" s="79"/>
    </row>
    <row r="474" spans="1:16" s="24" customFormat="1" ht="90" hidden="1" customHeight="1" outlineLevel="2" x14ac:dyDescent="0.3">
      <c r="A474" s="70"/>
      <c r="B474" s="292"/>
      <c r="C474" s="268"/>
      <c r="D474" s="286"/>
      <c r="E474" s="20" t="s">
        <v>16</v>
      </c>
      <c r="F474" s="21">
        <v>2</v>
      </c>
      <c r="G474" s="22" t="s">
        <v>282</v>
      </c>
      <c r="H474" s="142"/>
      <c r="I474" s="142">
        <v>166</v>
      </c>
      <c r="J474" s="142"/>
      <c r="K474" s="80"/>
      <c r="L474" s="80">
        <v>150</v>
      </c>
      <c r="M474" s="80"/>
      <c r="N474" s="80"/>
      <c r="O474" s="80">
        <v>408.41406000000001</v>
      </c>
      <c r="P474" s="79"/>
    </row>
    <row r="475" spans="1:16" s="24" customFormat="1" ht="120" hidden="1" customHeight="1" outlineLevel="2" x14ac:dyDescent="0.3">
      <c r="A475" s="70"/>
      <c r="B475" s="292"/>
      <c r="C475" s="268"/>
      <c r="D475" s="286"/>
      <c r="E475" s="20" t="s">
        <v>16</v>
      </c>
      <c r="F475" s="21">
        <v>2</v>
      </c>
      <c r="G475" s="22" t="s">
        <v>269</v>
      </c>
      <c r="H475" s="142"/>
      <c r="I475" s="142">
        <v>81.38</v>
      </c>
      <c r="J475" s="142"/>
      <c r="K475" s="80"/>
      <c r="L475" s="80">
        <v>150</v>
      </c>
      <c r="M475" s="80"/>
      <c r="N475" s="80"/>
      <c r="O475" s="80">
        <v>350.09759000000003</v>
      </c>
      <c r="P475" s="79"/>
    </row>
    <row r="476" spans="1:16" s="24" customFormat="1" ht="150" hidden="1" customHeight="1" outlineLevel="2" x14ac:dyDescent="0.3">
      <c r="A476" s="70"/>
      <c r="B476" s="292"/>
      <c r="C476" s="268"/>
      <c r="D476" s="286"/>
      <c r="E476" s="20" t="s">
        <v>16</v>
      </c>
      <c r="F476" s="21">
        <v>2</v>
      </c>
      <c r="G476" s="22" t="s">
        <v>401</v>
      </c>
      <c r="H476" s="142"/>
      <c r="I476" s="142">
        <v>261.88</v>
      </c>
      <c r="J476" s="142"/>
      <c r="K476" s="80"/>
      <c r="L476" s="80">
        <v>550</v>
      </c>
      <c r="M476" s="80"/>
      <c r="N476" s="80"/>
      <c r="O476" s="80">
        <v>811.50131999999996</v>
      </c>
      <c r="P476" s="79"/>
    </row>
    <row r="477" spans="1:16" s="24" customFormat="1" ht="180" hidden="1" customHeight="1" outlineLevel="2" x14ac:dyDescent="0.3">
      <c r="A477" s="70"/>
      <c r="B477" s="292"/>
      <c r="C477" s="268"/>
      <c r="D477" s="286"/>
      <c r="E477" s="20" t="s">
        <v>16</v>
      </c>
      <c r="F477" s="21">
        <v>2</v>
      </c>
      <c r="G477" s="22" t="s">
        <v>404</v>
      </c>
      <c r="H477" s="142"/>
      <c r="I477" s="142">
        <v>444</v>
      </c>
      <c r="J477" s="142"/>
      <c r="K477" s="80"/>
      <c r="L477" s="80">
        <v>665</v>
      </c>
      <c r="M477" s="80"/>
      <c r="N477" s="80"/>
      <c r="O477" s="80">
        <v>1228.4517800000001</v>
      </c>
      <c r="P477" s="79"/>
    </row>
    <row r="478" spans="1:16" s="24" customFormat="1" ht="165" hidden="1" customHeight="1" outlineLevel="2" x14ac:dyDescent="0.3">
      <c r="A478" s="70"/>
      <c r="B478" s="292"/>
      <c r="C478" s="268"/>
      <c r="D478" s="286"/>
      <c r="E478" s="20" t="s">
        <v>16</v>
      </c>
      <c r="F478" s="21">
        <v>2</v>
      </c>
      <c r="G478" s="22" t="s">
        <v>405</v>
      </c>
      <c r="H478" s="142"/>
      <c r="I478" s="142">
        <v>66</v>
      </c>
      <c r="J478" s="142"/>
      <c r="K478" s="80"/>
      <c r="L478" s="80">
        <v>669</v>
      </c>
      <c r="M478" s="80"/>
      <c r="N478" s="80"/>
      <c r="O478" s="80">
        <v>302.04151999999999</v>
      </c>
      <c r="P478" s="79"/>
    </row>
    <row r="479" spans="1:16" s="24" customFormat="1" ht="195" hidden="1" customHeight="1" outlineLevel="2" x14ac:dyDescent="0.3">
      <c r="A479" s="70"/>
      <c r="B479" s="292"/>
      <c r="C479" s="268"/>
      <c r="D479" s="286"/>
      <c r="E479" s="20" t="s">
        <v>16</v>
      </c>
      <c r="F479" s="21">
        <v>1</v>
      </c>
      <c r="G479" s="22" t="s">
        <v>382</v>
      </c>
      <c r="H479" s="142"/>
      <c r="I479" s="142"/>
      <c r="J479" s="142">
        <v>75</v>
      </c>
      <c r="K479" s="80"/>
      <c r="L479" s="80"/>
      <c r="M479" s="80">
        <v>150</v>
      </c>
      <c r="N479" s="80"/>
      <c r="O479" s="80"/>
      <c r="P479" s="79">
        <v>264.18482</v>
      </c>
    </row>
    <row r="480" spans="1:16" s="24" customFormat="1" ht="180" hidden="1" customHeight="1" outlineLevel="2" x14ac:dyDescent="0.3">
      <c r="A480" s="70"/>
      <c r="B480" s="292"/>
      <c r="C480" s="268"/>
      <c r="D480" s="286"/>
      <c r="E480" s="20" t="s">
        <v>16</v>
      </c>
      <c r="F480" s="21">
        <v>1</v>
      </c>
      <c r="G480" s="22" t="s">
        <v>385</v>
      </c>
      <c r="H480" s="142"/>
      <c r="I480" s="142"/>
      <c r="J480" s="142">
        <v>55</v>
      </c>
      <c r="K480" s="80"/>
      <c r="L480" s="80"/>
      <c r="M480" s="80">
        <v>15</v>
      </c>
      <c r="N480" s="80"/>
      <c r="O480" s="80"/>
      <c r="P480" s="79">
        <v>170.40262999999999</v>
      </c>
    </row>
    <row r="481" spans="1:16" s="24" customFormat="1" ht="180" hidden="1" customHeight="1" outlineLevel="2" x14ac:dyDescent="0.3">
      <c r="A481" s="70"/>
      <c r="B481" s="292"/>
      <c r="C481" s="268"/>
      <c r="D481" s="286"/>
      <c r="E481" s="20" t="s">
        <v>16</v>
      </c>
      <c r="F481" s="21">
        <v>1</v>
      </c>
      <c r="G481" s="22" t="s">
        <v>414</v>
      </c>
      <c r="H481" s="142"/>
      <c r="I481" s="142"/>
      <c r="J481" s="142">
        <v>350</v>
      </c>
      <c r="K481" s="80"/>
      <c r="L481" s="80"/>
      <c r="M481" s="80">
        <v>400.6</v>
      </c>
      <c r="N481" s="80"/>
      <c r="O481" s="80"/>
      <c r="P481" s="79">
        <v>1125.52612</v>
      </c>
    </row>
    <row r="482" spans="1:16" s="24" customFormat="1" ht="195" hidden="1" customHeight="1" outlineLevel="2" x14ac:dyDescent="0.3">
      <c r="A482" s="70"/>
      <c r="B482" s="292"/>
      <c r="C482" s="268"/>
      <c r="D482" s="286"/>
      <c r="E482" s="20" t="s">
        <v>16</v>
      </c>
      <c r="F482" s="21">
        <v>1</v>
      </c>
      <c r="G482" s="22" t="s">
        <v>411</v>
      </c>
      <c r="H482" s="142"/>
      <c r="I482" s="142"/>
      <c r="J482" s="142">
        <v>288</v>
      </c>
      <c r="K482" s="80"/>
      <c r="L482" s="80"/>
      <c r="M482" s="80">
        <v>650</v>
      </c>
      <c r="N482" s="80"/>
      <c r="O482" s="80"/>
      <c r="P482" s="79">
        <v>835.91005000000018</v>
      </c>
    </row>
    <row r="483" spans="1:16" s="24" customFormat="1" ht="210" hidden="1" customHeight="1" outlineLevel="2" x14ac:dyDescent="0.3">
      <c r="A483" s="70"/>
      <c r="B483" s="292"/>
      <c r="C483" s="268"/>
      <c r="D483" s="286"/>
      <c r="E483" s="20" t="s">
        <v>16</v>
      </c>
      <c r="F483" s="21">
        <v>1</v>
      </c>
      <c r="G483" s="22" t="s">
        <v>415</v>
      </c>
      <c r="H483" s="142"/>
      <c r="I483" s="142"/>
      <c r="J483" s="142">
        <v>92</v>
      </c>
      <c r="K483" s="80"/>
      <c r="L483" s="80"/>
      <c r="M483" s="80">
        <v>519</v>
      </c>
      <c r="N483" s="80"/>
      <c r="O483" s="80"/>
      <c r="P483" s="79">
        <v>293.15130999999997</v>
      </c>
    </row>
    <row r="484" spans="1:16" s="24" customFormat="1" ht="165" hidden="1" customHeight="1" outlineLevel="2" x14ac:dyDescent="0.3">
      <c r="A484" s="70"/>
      <c r="B484" s="292"/>
      <c r="C484" s="268"/>
      <c r="D484" s="286"/>
      <c r="E484" s="20" t="s">
        <v>16</v>
      </c>
      <c r="F484" s="21">
        <v>1</v>
      </c>
      <c r="G484" s="22" t="s">
        <v>416</v>
      </c>
      <c r="H484" s="142"/>
      <c r="I484" s="142"/>
      <c r="J484" s="142">
        <v>444</v>
      </c>
      <c r="K484" s="80"/>
      <c r="L484" s="80"/>
      <c r="M484" s="80">
        <v>333.15</v>
      </c>
      <c r="N484" s="80"/>
      <c r="O484" s="80"/>
      <c r="P484" s="79">
        <v>1714.1179599999998</v>
      </c>
    </row>
    <row r="485" spans="1:16" s="24" customFormat="1" ht="120" hidden="1" customHeight="1" outlineLevel="2" x14ac:dyDescent="0.3">
      <c r="A485" s="70"/>
      <c r="B485" s="292"/>
      <c r="C485" s="268"/>
      <c r="D485" s="286"/>
      <c r="E485" s="20" t="s">
        <v>16</v>
      </c>
      <c r="F485" s="21">
        <v>1</v>
      </c>
      <c r="G485" s="22" t="s">
        <v>417</v>
      </c>
      <c r="H485" s="142"/>
      <c r="I485" s="142"/>
      <c r="J485" s="142">
        <v>158.5</v>
      </c>
      <c r="K485" s="80"/>
      <c r="L485" s="80"/>
      <c r="M485" s="80">
        <v>3334</v>
      </c>
      <c r="N485" s="80"/>
      <c r="O485" s="80"/>
      <c r="P485" s="79">
        <v>500.32176000000004</v>
      </c>
    </row>
    <row r="486" spans="1:16" s="75" customFormat="1" ht="27.95" customHeight="1" collapsed="1" x14ac:dyDescent="0.25">
      <c r="A486" s="70" t="s">
        <v>442</v>
      </c>
      <c r="B486" s="292"/>
      <c r="C486" s="268"/>
      <c r="D486" s="286"/>
      <c r="E486" s="20" t="s">
        <v>27</v>
      </c>
      <c r="F486" s="21">
        <v>1</v>
      </c>
      <c r="G486" s="145"/>
      <c r="H486" s="144">
        <f>SUMIF($F$488:$F$499,1,H488:H499)</f>
        <v>337</v>
      </c>
      <c r="I486" s="144">
        <f>SUMIF($F$488:$F$499,1,I488:I499)</f>
        <v>0</v>
      </c>
      <c r="J486" s="144">
        <f t="shared" ref="J486" si="11">SUMIF($F$488:$F$499,1,J488:J499)</f>
        <v>490</v>
      </c>
      <c r="K486" s="144">
        <f>SUMIF($F$488:$F$499,1,K488:K499)</f>
        <v>610</v>
      </c>
      <c r="L486" s="144">
        <f t="shared" ref="L486:M486" si="12">SUMIF($F$488:$F$499,1,L488:L499)</f>
        <v>0</v>
      </c>
      <c r="M486" s="144">
        <f t="shared" si="12"/>
        <v>1997.4</v>
      </c>
      <c r="N486" s="144">
        <f>SUMIF($F$488:$F$499,1,N488:N499)</f>
        <v>862.85297000000003</v>
      </c>
      <c r="O486" s="144">
        <f t="shared" ref="O486:P486" si="13">SUMIF($F$488:$F$499,1,O488:O499)</f>
        <v>0</v>
      </c>
      <c r="P486" s="144">
        <f t="shared" si="13"/>
        <v>2173.3795300000002</v>
      </c>
    </row>
    <row r="487" spans="1:16" s="75" customFormat="1" ht="27.95" customHeight="1" x14ac:dyDescent="0.25">
      <c r="A487" s="70" t="s">
        <v>443</v>
      </c>
      <c r="B487" s="293"/>
      <c r="C487" s="296"/>
      <c r="D487" s="286"/>
      <c r="E487" s="20" t="s">
        <v>27</v>
      </c>
      <c r="F487" s="21">
        <v>2</v>
      </c>
      <c r="G487" s="145"/>
      <c r="H487" s="144">
        <f>SUMIF($F$488:$F$499,2,H488:H499)</f>
        <v>196</v>
      </c>
      <c r="I487" s="147">
        <f t="shared" ref="I487:J487" si="14">SUMIF($F$488:$F$499,2,I488:I499)</f>
        <v>226.24</v>
      </c>
      <c r="J487" s="147">
        <f t="shared" si="14"/>
        <v>0</v>
      </c>
      <c r="K487" s="157">
        <f>SUMIF($F$488:$F$499,2,K488:K499)</f>
        <v>50</v>
      </c>
      <c r="L487" s="157">
        <f t="shared" ref="L487" si="15">SUMIF($F$488:$F$499,2,L488:L499)</f>
        <v>1305</v>
      </c>
      <c r="M487" s="157">
        <f t="shared" ref="M487" si="16">SUMIF($F$488:$F$499,2,M488:M499)</f>
        <v>0</v>
      </c>
      <c r="N487" s="157">
        <f>SUMIF($F$488:$F$499,2,N488:N499)</f>
        <v>532.59</v>
      </c>
      <c r="O487" s="157">
        <f t="shared" ref="O487" si="17">SUMIF($F$488:$F$499,2,O488:O499)</f>
        <v>936.64443000000006</v>
      </c>
      <c r="P487" s="144">
        <f t="shared" ref="P487" si="18">SUMIF($F$488:$F$499,2,P488:P499)</f>
        <v>0</v>
      </c>
    </row>
    <row r="488" spans="1:16" s="24" customFormat="1" ht="105" hidden="1" customHeight="1" outlineLevel="1" x14ac:dyDescent="0.3">
      <c r="A488" s="70"/>
      <c r="B488" s="154"/>
      <c r="C488" s="153"/>
      <c r="D488" s="286"/>
      <c r="E488" s="20" t="s">
        <v>27</v>
      </c>
      <c r="F488" s="21">
        <v>2</v>
      </c>
      <c r="G488" s="22" t="s">
        <v>283</v>
      </c>
      <c r="H488" s="142">
        <v>196</v>
      </c>
      <c r="I488" s="142"/>
      <c r="J488" s="142"/>
      <c r="K488" s="80">
        <v>50</v>
      </c>
      <c r="L488" s="80"/>
      <c r="M488" s="80"/>
      <c r="N488" s="80">
        <v>532.59</v>
      </c>
      <c r="O488" s="80"/>
      <c r="P488" s="79"/>
    </row>
    <row r="489" spans="1:16" s="24" customFormat="1" ht="120" hidden="1" customHeight="1" outlineLevel="1" x14ac:dyDescent="0.3">
      <c r="A489" s="70"/>
      <c r="B489" s="154"/>
      <c r="C489" s="153"/>
      <c r="D489" s="286"/>
      <c r="E489" s="20" t="s">
        <v>27</v>
      </c>
      <c r="F489" s="21">
        <v>1</v>
      </c>
      <c r="G489" s="22" t="s">
        <v>165</v>
      </c>
      <c r="H489" s="142">
        <v>18</v>
      </c>
      <c r="I489" s="142"/>
      <c r="J489" s="142"/>
      <c r="K489" s="80">
        <v>10</v>
      </c>
      <c r="L489" s="80"/>
      <c r="M489" s="80"/>
      <c r="N489" s="80">
        <v>116.53707</v>
      </c>
      <c r="O489" s="80"/>
      <c r="P489" s="79"/>
    </row>
    <row r="490" spans="1:16" s="24" customFormat="1" ht="195" hidden="1" customHeight="1" outlineLevel="1" x14ac:dyDescent="0.3">
      <c r="A490" s="70"/>
      <c r="B490" s="154"/>
      <c r="C490" s="153"/>
      <c r="D490" s="286"/>
      <c r="E490" s="20" t="s">
        <v>27</v>
      </c>
      <c r="F490" s="21">
        <v>1</v>
      </c>
      <c r="G490" s="22" t="s">
        <v>284</v>
      </c>
      <c r="H490" s="142">
        <v>79.75</v>
      </c>
      <c r="I490" s="142"/>
      <c r="J490" s="142"/>
      <c r="K490" s="80">
        <v>150</v>
      </c>
      <c r="L490" s="80"/>
      <c r="M490" s="80"/>
      <c r="N490" s="80">
        <v>186.57897</v>
      </c>
      <c r="O490" s="80"/>
      <c r="P490" s="79"/>
    </row>
    <row r="491" spans="1:16" s="24" customFormat="1" ht="195" hidden="1" customHeight="1" outlineLevel="1" x14ac:dyDescent="0.3">
      <c r="A491" s="70"/>
      <c r="B491" s="154"/>
      <c r="C491" s="153"/>
      <c r="D491" s="286"/>
      <c r="E491" s="20" t="s">
        <v>27</v>
      </c>
      <c r="F491" s="21">
        <v>1</v>
      </c>
      <c r="G491" s="22" t="s">
        <v>284</v>
      </c>
      <c r="H491" s="142">
        <v>79.75</v>
      </c>
      <c r="I491" s="142"/>
      <c r="J491" s="142"/>
      <c r="K491" s="80">
        <v>150</v>
      </c>
      <c r="L491" s="80"/>
      <c r="M491" s="80"/>
      <c r="N491" s="80">
        <v>186.57897</v>
      </c>
      <c r="O491" s="80"/>
      <c r="P491" s="79"/>
    </row>
    <row r="492" spans="1:16" s="24" customFormat="1" ht="195" hidden="1" customHeight="1" outlineLevel="1" x14ac:dyDescent="0.3">
      <c r="A492" s="70"/>
      <c r="B492" s="154"/>
      <c r="C492" s="153"/>
      <c r="D492" s="286"/>
      <c r="E492" s="20" t="s">
        <v>27</v>
      </c>
      <c r="F492" s="21">
        <v>1</v>
      </c>
      <c r="G492" s="22" t="s">
        <v>284</v>
      </c>
      <c r="H492" s="142">
        <v>79.75</v>
      </c>
      <c r="I492" s="142"/>
      <c r="J492" s="142"/>
      <c r="K492" s="80">
        <v>150</v>
      </c>
      <c r="L492" s="80"/>
      <c r="M492" s="80"/>
      <c r="N492" s="80">
        <v>186.57898</v>
      </c>
      <c r="O492" s="80"/>
      <c r="P492" s="79"/>
    </row>
    <row r="493" spans="1:16" s="24" customFormat="1" ht="195" hidden="1" customHeight="1" outlineLevel="1" x14ac:dyDescent="0.3">
      <c r="A493" s="70"/>
      <c r="B493" s="154"/>
      <c r="C493" s="153"/>
      <c r="D493" s="286"/>
      <c r="E493" s="20" t="s">
        <v>27</v>
      </c>
      <c r="F493" s="21">
        <v>1</v>
      </c>
      <c r="G493" s="22" t="s">
        <v>284</v>
      </c>
      <c r="H493" s="142">
        <v>79.75</v>
      </c>
      <c r="I493" s="142"/>
      <c r="J493" s="142"/>
      <c r="K493" s="80">
        <v>150</v>
      </c>
      <c r="L493" s="80"/>
      <c r="M493" s="80"/>
      <c r="N493" s="80">
        <v>186.57898</v>
      </c>
      <c r="O493" s="80"/>
      <c r="P493" s="79"/>
    </row>
    <row r="494" spans="1:16" s="24" customFormat="1" ht="105" hidden="1" customHeight="1" outlineLevel="1" x14ac:dyDescent="0.3">
      <c r="A494" s="70"/>
      <c r="B494" s="154"/>
      <c r="C494" s="153"/>
      <c r="D494" s="286"/>
      <c r="E494" s="20" t="s">
        <v>27</v>
      </c>
      <c r="F494" s="21">
        <v>2</v>
      </c>
      <c r="G494" s="22" t="s">
        <v>285</v>
      </c>
      <c r="H494" s="142"/>
      <c r="I494" s="142">
        <v>55</v>
      </c>
      <c r="J494" s="142"/>
      <c r="K494" s="80"/>
      <c r="L494" s="80">
        <v>50</v>
      </c>
      <c r="M494" s="80"/>
      <c r="N494" s="80"/>
      <c r="O494" s="80">
        <v>206.71600000000001</v>
      </c>
      <c r="P494" s="79"/>
    </row>
    <row r="495" spans="1:16" s="24" customFormat="1" ht="120" hidden="1" customHeight="1" outlineLevel="1" x14ac:dyDescent="0.3">
      <c r="A495" s="70"/>
      <c r="B495" s="154"/>
      <c r="C495" s="153"/>
      <c r="D495" s="286"/>
      <c r="E495" s="20" t="s">
        <v>27</v>
      </c>
      <c r="F495" s="21">
        <v>2</v>
      </c>
      <c r="G495" s="22" t="s">
        <v>406</v>
      </c>
      <c r="H495" s="142"/>
      <c r="I495" s="142">
        <v>37</v>
      </c>
      <c r="J495" s="142"/>
      <c r="K495" s="80"/>
      <c r="L495" s="80">
        <v>850</v>
      </c>
      <c r="M495" s="80"/>
      <c r="N495" s="80"/>
      <c r="O495" s="80">
        <v>404.62860000000001</v>
      </c>
      <c r="P495" s="79"/>
    </row>
    <row r="496" spans="1:16" s="24" customFormat="1" ht="120" hidden="1" customHeight="1" outlineLevel="1" x14ac:dyDescent="0.3">
      <c r="A496" s="70"/>
      <c r="B496" s="154"/>
      <c r="C496" s="153"/>
      <c r="D496" s="286"/>
      <c r="E496" s="20" t="s">
        <v>27</v>
      </c>
      <c r="F496" s="21">
        <v>2</v>
      </c>
      <c r="G496" s="22" t="s">
        <v>407</v>
      </c>
      <c r="H496" s="142"/>
      <c r="I496" s="142">
        <v>134.24</v>
      </c>
      <c r="J496" s="142"/>
      <c r="K496" s="80"/>
      <c r="L496" s="80">
        <v>405</v>
      </c>
      <c r="M496" s="80"/>
      <c r="N496" s="80"/>
      <c r="O496" s="80">
        <v>325.29982999999999</v>
      </c>
      <c r="P496" s="79"/>
    </row>
    <row r="497" spans="1:16" s="24" customFormat="1" ht="150" hidden="1" customHeight="1" outlineLevel="1" x14ac:dyDescent="0.3">
      <c r="A497" s="70"/>
      <c r="B497" s="154"/>
      <c r="C497" s="153"/>
      <c r="D497" s="286"/>
      <c r="E497" s="20" t="s">
        <v>27</v>
      </c>
      <c r="F497" s="21">
        <v>1</v>
      </c>
      <c r="G497" s="22" t="s">
        <v>399</v>
      </c>
      <c r="H497" s="142"/>
      <c r="I497" s="142"/>
      <c r="J497" s="142">
        <v>46</v>
      </c>
      <c r="K497" s="80"/>
      <c r="L497" s="80"/>
      <c r="M497" s="80">
        <v>150</v>
      </c>
      <c r="N497" s="80"/>
      <c r="O497" s="80"/>
      <c r="P497" s="79">
        <v>290.04471000000001</v>
      </c>
    </row>
    <row r="498" spans="1:16" s="24" customFormat="1" ht="285" hidden="1" customHeight="1" outlineLevel="1" x14ac:dyDescent="0.3">
      <c r="A498" s="70"/>
      <c r="B498" s="154"/>
      <c r="C498" s="153"/>
      <c r="D498" s="286"/>
      <c r="E498" s="20" t="s">
        <v>27</v>
      </c>
      <c r="F498" s="21">
        <v>1</v>
      </c>
      <c r="G498" s="22" t="s">
        <v>418</v>
      </c>
      <c r="H498" s="142"/>
      <c r="I498" s="142"/>
      <c r="J498" s="142">
        <v>76</v>
      </c>
      <c r="K498" s="80"/>
      <c r="L498" s="80"/>
      <c r="M498" s="80">
        <v>379.4</v>
      </c>
      <c r="N498" s="80"/>
      <c r="O498" s="80"/>
      <c r="P498" s="79">
        <v>474.29482000000002</v>
      </c>
    </row>
    <row r="499" spans="1:16" s="24" customFormat="1" ht="225" hidden="1" customHeight="1" outlineLevel="1" x14ac:dyDescent="0.3">
      <c r="A499" s="70"/>
      <c r="B499" s="154"/>
      <c r="C499" s="153"/>
      <c r="D499" s="286"/>
      <c r="E499" s="20" t="s">
        <v>27</v>
      </c>
      <c r="F499" s="21">
        <v>1</v>
      </c>
      <c r="G499" s="22" t="s">
        <v>419</v>
      </c>
      <c r="H499" s="142"/>
      <c r="I499" s="142"/>
      <c r="J499" s="142">
        <v>368</v>
      </c>
      <c r="K499" s="80"/>
      <c r="L499" s="80"/>
      <c r="M499" s="80">
        <v>1468</v>
      </c>
      <c r="N499" s="80"/>
      <c r="O499" s="80"/>
      <c r="P499" s="79">
        <v>1409.04</v>
      </c>
    </row>
    <row r="500" spans="1:16" s="146" customFormat="1" ht="36" customHeight="1" collapsed="1" x14ac:dyDescent="0.25">
      <c r="A500" s="70" t="s">
        <v>460</v>
      </c>
      <c r="B500" s="290" t="s">
        <v>420</v>
      </c>
      <c r="C500" s="202" t="s">
        <v>26</v>
      </c>
      <c r="D500" s="286" t="s">
        <v>31</v>
      </c>
      <c r="E500" s="20" t="s">
        <v>28</v>
      </c>
      <c r="F500" s="21">
        <v>2</v>
      </c>
      <c r="G500" s="145"/>
      <c r="H500" s="79">
        <f>SUM(H501:H501)</f>
        <v>0</v>
      </c>
      <c r="I500" s="79">
        <f>SUM(I501:I501)</f>
        <v>1192</v>
      </c>
      <c r="J500" s="79">
        <f>SUM(J501:J501)</f>
        <v>0</v>
      </c>
      <c r="K500" s="79">
        <f>SUM(K501:K501)</f>
        <v>0</v>
      </c>
      <c r="L500" s="79">
        <f>SUM(L501:L501)</f>
        <v>4970</v>
      </c>
      <c r="M500" s="144">
        <f>SUM(M501:M501)</f>
        <v>0</v>
      </c>
      <c r="N500" s="144">
        <f>SUM(N501:N501)</f>
        <v>0</v>
      </c>
      <c r="O500" s="144">
        <f>SUM(O501:O501)</f>
        <v>9888.7690000000002</v>
      </c>
      <c r="P500" s="144">
        <f>SUM(P501:P501)</f>
        <v>0</v>
      </c>
    </row>
    <row r="501" spans="1:16" s="24" customFormat="1" ht="150" hidden="1" customHeight="1" outlineLevel="1" x14ac:dyDescent="0.3">
      <c r="A501" s="70"/>
      <c r="B501" s="290"/>
      <c r="C501" s="202"/>
      <c r="D501" s="286"/>
      <c r="E501" s="20" t="s">
        <v>28</v>
      </c>
      <c r="F501" s="21">
        <v>2</v>
      </c>
      <c r="G501" s="22" t="s">
        <v>403</v>
      </c>
      <c r="H501" s="142"/>
      <c r="I501" s="142">
        <v>1192</v>
      </c>
      <c r="J501" s="142"/>
      <c r="K501" s="80"/>
      <c r="L501" s="80">
        <v>4970</v>
      </c>
      <c r="M501" s="80"/>
      <c r="N501" s="80"/>
      <c r="O501" s="80">
        <v>9888.7690000000002</v>
      </c>
      <c r="P501" s="79"/>
    </row>
    <row r="502" spans="1:16" s="146" customFormat="1" ht="27.95" customHeight="1" collapsed="1" x14ac:dyDescent="0.25">
      <c r="A502" s="70" t="s">
        <v>32</v>
      </c>
      <c r="B502" s="290"/>
      <c r="C502" s="287" t="s">
        <v>30</v>
      </c>
      <c r="D502" s="288" t="s">
        <v>29</v>
      </c>
      <c r="E502" s="20" t="s">
        <v>13</v>
      </c>
      <c r="F502" s="156"/>
      <c r="G502" s="145"/>
      <c r="H502" s="148">
        <f>SUM(H503:H503)</f>
        <v>0</v>
      </c>
      <c r="I502" s="148">
        <f>SUM(I503:I503)</f>
        <v>189.72</v>
      </c>
      <c r="J502" s="148">
        <f>SUM(J503:J503)</f>
        <v>0</v>
      </c>
      <c r="K502" s="148">
        <f>SUM(K503:K503)</f>
        <v>0</v>
      </c>
      <c r="L502" s="144">
        <f>SUM(L503:L503)</f>
        <v>80</v>
      </c>
      <c r="M502" s="144">
        <f>SUM(M503:M503)</f>
        <v>0</v>
      </c>
      <c r="N502" s="144">
        <f>SUM(N503:N503)</f>
        <v>0</v>
      </c>
      <c r="O502" s="144">
        <f>SUM(O503:O503)</f>
        <v>710.15854000000002</v>
      </c>
      <c r="P502" s="144">
        <f>SUM(P503:P503)</f>
        <v>0</v>
      </c>
    </row>
    <row r="503" spans="1:16" s="24" customFormat="1" ht="60" hidden="1" customHeight="1" outlineLevel="1" x14ac:dyDescent="0.3">
      <c r="A503" s="70"/>
      <c r="B503" s="290"/>
      <c r="C503" s="287"/>
      <c r="D503" s="288"/>
      <c r="E503" s="20" t="s">
        <v>13</v>
      </c>
      <c r="F503" s="21"/>
      <c r="G503" s="22" t="s">
        <v>271</v>
      </c>
      <c r="H503" s="142"/>
      <c r="I503" s="142">
        <v>189.72</v>
      </c>
      <c r="J503" s="142"/>
      <c r="K503" s="80"/>
      <c r="L503" s="80">
        <v>80</v>
      </c>
      <c r="M503" s="80"/>
      <c r="N503" s="80"/>
      <c r="O503" s="80">
        <v>710.15854000000002</v>
      </c>
      <c r="P503" s="79"/>
    </row>
    <row r="504" spans="1:16" s="146" customFormat="1" ht="27.95" customHeight="1" collapsed="1" x14ac:dyDescent="0.25">
      <c r="A504" s="70" t="s">
        <v>461</v>
      </c>
      <c r="B504" s="290"/>
      <c r="C504" s="287"/>
      <c r="D504" s="288"/>
      <c r="E504" s="20" t="s">
        <v>15</v>
      </c>
      <c r="F504" s="21">
        <v>1</v>
      </c>
      <c r="G504" s="145"/>
      <c r="H504" s="144">
        <f>SUM(H505:H510)</f>
        <v>95</v>
      </c>
      <c r="I504" s="144">
        <f>SUM(I505:I510)</f>
        <v>247</v>
      </c>
      <c r="J504" s="144">
        <f>SUM(J505:J510)</f>
        <v>88</v>
      </c>
      <c r="K504" s="144">
        <f>SUM(K505:K510)</f>
        <v>10</v>
      </c>
      <c r="L504" s="144">
        <f>SUM(L505:L510)</f>
        <v>445</v>
      </c>
      <c r="M504" s="144">
        <f>SUM(M505:M510)</f>
        <v>900</v>
      </c>
      <c r="N504" s="144">
        <f>SUM(N505:N510)</f>
        <v>518.70299999999997</v>
      </c>
      <c r="O504" s="144">
        <f>SUM(O505:O510)</f>
        <v>1524.7617799999998</v>
      </c>
      <c r="P504" s="144">
        <f>SUM(P505:P510)</f>
        <v>1101.5330900000001</v>
      </c>
    </row>
    <row r="505" spans="1:16" s="24" customFormat="1" ht="120" hidden="1" customHeight="1" outlineLevel="1" x14ac:dyDescent="0.3">
      <c r="A505" s="70"/>
      <c r="B505" s="290"/>
      <c r="C505" s="287"/>
      <c r="D505" s="288"/>
      <c r="E505" s="20" t="s">
        <v>15</v>
      </c>
      <c r="F505" s="21">
        <v>1</v>
      </c>
      <c r="G505" s="22" t="s">
        <v>165</v>
      </c>
      <c r="H505" s="142">
        <v>95</v>
      </c>
      <c r="I505" s="142"/>
      <c r="J505" s="142"/>
      <c r="K505" s="80">
        <v>10</v>
      </c>
      <c r="L505" s="80"/>
      <c r="M505" s="80"/>
      <c r="N505" s="80">
        <v>518.70299999999997</v>
      </c>
      <c r="O505" s="80"/>
      <c r="P505" s="79"/>
    </row>
    <row r="506" spans="1:16" s="24" customFormat="1" ht="135" hidden="1" customHeight="1" outlineLevel="1" x14ac:dyDescent="0.3">
      <c r="A506" s="70"/>
      <c r="B506" s="290"/>
      <c r="C506" s="287"/>
      <c r="D506" s="288"/>
      <c r="E506" s="20" t="s">
        <v>15</v>
      </c>
      <c r="F506" s="21">
        <v>1</v>
      </c>
      <c r="G506" s="22" t="s">
        <v>245</v>
      </c>
      <c r="H506" s="142"/>
      <c r="I506" s="142">
        <v>29</v>
      </c>
      <c r="J506" s="142"/>
      <c r="K506" s="80"/>
      <c r="L506" s="80">
        <v>150</v>
      </c>
      <c r="M506" s="80"/>
      <c r="N506" s="80"/>
      <c r="O506" s="80">
        <v>146.46436</v>
      </c>
      <c r="P506" s="79"/>
    </row>
    <row r="507" spans="1:16" s="24" customFormat="1" ht="90" hidden="1" customHeight="1" outlineLevel="1" x14ac:dyDescent="0.3">
      <c r="A507" s="70"/>
      <c r="B507" s="290"/>
      <c r="C507" s="287"/>
      <c r="D507" s="288"/>
      <c r="E507" s="20" t="s">
        <v>15</v>
      </c>
      <c r="F507" s="21">
        <v>1</v>
      </c>
      <c r="G507" s="22" t="s">
        <v>273</v>
      </c>
      <c r="H507" s="142"/>
      <c r="I507" s="142">
        <v>143</v>
      </c>
      <c r="J507" s="142"/>
      <c r="K507" s="80"/>
      <c r="L507" s="80">
        <v>145</v>
      </c>
      <c r="M507" s="80"/>
      <c r="N507" s="80"/>
      <c r="O507" s="80">
        <v>1167.3458499999999</v>
      </c>
      <c r="P507" s="79"/>
    </row>
    <row r="508" spans="1:16" s="24" customFormat="1" ht="135" hidden="1" customHeight="1" outlineLevel="1" x14ac:dyDescent="0.3">
      <c r="A508" s="70"/>
      <c r="B508" s="290"/>
      <c r="C508" s="287"/>
      <c r="D508" s="288"/>
      <c r="E508" s="20" t="s">
        <v>15</v>
      </c>
      <c r="F508" s="21">
        <v>1</v>
      </c>
      <c r="G508" s="22" t="s">
        <v>275</v>
      </c>
      <c r="H508" s="142"/>
      <c r="I508" s="142">
        <v>75</v>
      </c>
      <c r="J508" s="142"/>
      <c r="K508" s="80"/>
      <c r="L508" s="80">
        <v>150</v>
      </c>
      <c r="M508" s="80"/>
      <c r="N508" s="80"/>
      <c r="O508" s="80">
        <v>210.95157</v>
      </c>
      <c r="P508" s="79"/>
    </row>
    <row r="509" spans="1:16" s="24" customFormat="1" ht="120" hidden="1" customHeight="1" outlineLevel="1" x14ac:dyDescent="0.3">
      <c r="A509" s="70"/>
      <c r="B509" s="290"/>
      <c r="C509" s="287"/>
      <c r="D509" s="288"/>
      <c r="E509" s="20" t="s">
        <v>15</v>
      </c>
      <c r="F509" s="21">
        <v>1</v>
      </c>
      <c r="G509" s="22" t="s">
        <v>396</v>
      </c>
      <c r="H509" s="142"/>
      <c r="I509" s="142"/>
      <c r="J509" s="142">
        <v>48</v>
      </c>
      <c r="K509" s="80"/>
      <c r="L509" s="80"/>
      <c r="M509" s="80">
        <v>150</v>
      </c>
      <c r="N509" s="80"/>
      <c r="O509" s="80"/>
      <c r="P509" s="79">
        <v>899.71400000000006</v>
      </c>
    </row>
    <row r="510" spans="1:16" s="24" customFormat="1" ht="120" hidden="1" customHeight="1" outlineLevel="1" x14ac:dyDescent="0.3">
      <c r="A510" s="70"/>
      <c r="B510" s="290"/>
      <c r="C510" s="287"/>
      <c r="D510" s="288"/>
      <c r="E510" s="20" t="s">
        <v>15</v>
      </c>
      <c r="F510" s="21">
        <v>1</v>
      </c>
      <c r="G510" s="22" t="s">
        <v>413</v>
      </c>
      <c r="H510" s="142"/>
      <c r="I510" s="142"/>
      <c r="J510" s="142">
        <v>40</v>
      </c>
      <c r="K510" s="80"/>
      <c r="L510" s="80"/>
      <c r="M510" s="80">
        <v>750</v>
      </c>
      <c r="N510" s="80"/>
      <c r="O510" s="80"/>
      <c r="P510" s="79">
        <v>201.81908999999999</v>
      </c>
    </row>
    <row r="511" spans="1:16" s="146" customFormat="1" ht="27.95" customHeight="1" collapsed="1" x14ac:dyDescent="0.25">
      <c r="A511" s="70" t="s">
        <v>444</v>
      </c>
      <c r="B511" s="290"/>
      <c r="C511" s="287"/>
      <c r="D511" s="288"/>
      <c r="E511" s="20" t="s">
        <v>16</v>
      </c>
      <c r="F511" s="21">
        <v>1</v>
      </c>
      <c r="G511" s="145"/>
      <c r="H511" s="144">
        <f>SUMIF($F$513:$F$532,1,H513:H532)</f>
        <v>256.57</v>
      </c>
      <c r="I511" s="144">
        <f t="shared" ref="I511:J511" si="19">SUMIF($F$513:$F$532,1,I513:I532)</f>
        <v>10</v>
      </c>
      <c r="J511" s="144">
        <f t="shared" si="19"/>
        <v>643.5</v>
      </c>
      <c r="K511" s="144">
        <f>SUMIF($F$513:$F$532,1,K513:K532)</f>
        <v>1189</v>
      </c>
      <c r="L511" s="144">
        <f t="shared" ref="L511:M511" si="20">SUMIF($F$513:$F$532,1,L513:L532)</f>
        <v>15</v>
      </c>
      <c r="M511" s="144">
        <f t="shared" si="20"/>
        <v>4834.6000000000004</v>
      </c>
      <c r="N511" s="144">
        <f>SUMIF($F$513:$F$532,1,N513:N532)</f>
        <v>568.44239999999991</v>
      </c>
      <c r="O511" s="144">
        <f t="shared" ref="O511:P511" si="21">SUMIF($F$513:$F$532,1,O513:O532)</f>
        <v>69.278739999999999</v>
      </c>
      <c r="P511" s="144">
        <f t="shared" si="21"/>
        <v>6411.5929900000001</v>
      </c>
    </row>
    <row r="512" spans="1:16" s="146" customFormat="1" ht="27.95" customHeight="1" x14ac:dyDescent="0.25">
      <c r="A512" s="70" t="s">
        <v>445</v>
      </c>
      <c r="B512" s="290"/>
      <c r="C512" s="287"/>
      <c r="D512" s="288"/>
      <c r="E512" s="20" t="s">
        <v>16</v>
      </c>
      <c r="F512" s="21">
        <v>2</v>
      </c>
      <c r="G512" s="145"/>
      <c r="H512" s="147">
        <f>SUMIF($F$513:$F$532,2,H513:H532)</f>
        <v>0</v>
      </c>
      <c r="I512" s="147">
        <f t="shared" ref="I512:J512" si="22">SUMIF($F$513:$F$532,2,I513:I532)</f>
        <v>538.79999999999995</v>
      </c>
      <c r="J512" s="147">
        <f t="shared" si="22"/>
        <v>0</v>
      </c>
      <c r="K512" s="157">
        <f>SUMIF($F$513:$F$532,2,K513:K532)</f>
        <v>0</v>
      </c>
      <c r="L512" s="157">
        <f t="shared" ref="L512" si="23">SUMIF($F$513:$F$532,2,L513:L532)</f>
        <v>2184</v>
      </c>
      <c r="M512" s="157">
        <f t="shared" ref="M512" si="24">SUMIF($F$513:$F$532,2,M513:M532)</f>
        <v>0</v>
      </c>
      <c r="N512" s="157">
        <f>SUMIF($F$513:$F$532,2,N513:N532)</f>
        <v>0</v>
      </c>
      <c r="O512" s="157">
        <f>SUMIF($F$513:$F$532,2,O513:O532)</f>
        <v>3465.65155</v>
      </c>
      <c r="P512" s="144">
        <f t="shared" ref="P512" si="25">SUMIF($F$513:$F$532,2,P513:P532)</f>
        <v>0</v>
      </c>
    </row>
    <row r="513" spans="1:16" s="24" customFormat="1" ht="180" hidden="1" customHeight="1" outlineLevel="1" x14ac:dyDescent="0.3">
      <c r="A513" s="70"/>
      <c r="B513" s="290"/>
      <c r="C513" s="287"/>
      <c r="D513" s="288"/>
      <c r="E513" s="20" t="s">
        <v>16</v>
      </c>
      <c r="F513" s="21">
        <v>1</v>
      </c>
      <c r="G513" s="22" t="s">
        <v>277</v>
      </c>
      <c r="H513" s="142">
        <v>2.754</v>
      </c>
      <c r="I513" s="142"/>
      <c r="J513" s="142"/>
      <c r="K513" s="80">
        <v>150</v>
      </c>
      <c r="L513" s="80"/>
      <c r="M513" s="80"/>
      <c r="N513" s="80">
        <v>13.186199999999999</v>
      </c>
      <c r="O513" s="80"/>
      <c r="P513" s="79"/>
    </row>
    <row r="514" spans="1:16" s="24" customFormat="1" ht="180" hidden="1" customHeight="1" outlineLevel="1" x14ac:dyDescent="0.3">
      <c r="A514" s="70"/>
      <c r="B514" s="290"/>
      <c r="C514" s="287"/>
      <c r="D514" s="288"/>
      <c r="E514" s="20" t="s">
        <v>16</v>
      </c>
      <c r="F514" s="21">
        <v>1</v>
      </c>
      <c r="G514" s="22" t="s">
        <v>277</v>
      </c>
      <c r="H514" s="142">
        <v>2.754</v>
      </c>
      <c r="I514" s="142"/>
      <c r="J514" s="142"/>
      <c r="K514" s="80">
        <v>150</v>
      </c>
      <c r="L514" s="80"/>
      <c r="M514" s="80"/>
      <c r="N514" s="80">
        <v>13.186199999999999</v>
      </c>
      <c r="O514" s="80"/>
      <c r="P514" s="79"/>
    </row>
    <row r="515" spans="1:16" s="24" customFormat="1" ht="180" hidden="1" customHeight="1" outlineLevel="1" x14ac:dyDescent="0.3">
      <c r="A515" s="70"/>
      <c r="B515" s="290"/>
      <c r="C515" s="287"/>
      <c r="D515" s="288"/>
      <c r="E515" s="20" t="s">
        <v>16</v>
      </c>
      <c r="F515" s="21">
        <v>1</v>
      </c>
      <c r="G515" s="22" t="s">
        <v>277</v>
      </c>
      <c r="H515" s="142">
        <v>2.754</v>
      </c>
      <c r="I515" s="142"/>
      <c r="J515" s="142"/>
      <c r="K515" s="80">
        <v>150</v>
      </c>
      <c r="L515" s="80"/>
      <c r="M515" s="80"/>
      <c r="N515" s="80">
        <v>13.186199999999999</v>
      </c>
      <c r="O515" s="80"/>
      <c r="P515" s="79"/>
    </row>
    <row r="516" spans="1:16" s="24" customFormat="1" ht="180" hidden="1" customHeight="1" outlineLevel="1" x14ac:dyDescent="0.3">
      <c r="A516" s="70"/>
      <c r="B516" s="290"/>
      <c r="C516" s="287"/>
      <c r="D516" s="288"/>
      <c r="E516" s="20" t="s">
        <v>16</v>
      </c>
      <c r="F516" s="21">
        <v>1</v>
      </c>
      <c r="G516" s="22" t="s">
        <v>277</v>
      </c>
      <c r="H516" s="142">
        <v>2.754</v>
      </c>
      <c r="I516" s="142"/>
      <c r="J516" s="142"/>
      <c r="K516" s="80">
        <v>150</v>
      </c>
      <c r="L516" s="80"/>
      <c r="M516" s="80"/>
      <c r="N516" s="80">
        <v>13.186199999999999</v>
      </c>
      <c r="O516" s="80"/>
      <c r="P516" s="79"/>
    </row>
    <row r="517" spans="1:16" s="24" customFormat="1" ht="180" hidden="1" customHeight="1" outlineLevel="1" x14ac:dyDescent="0.3">
      <c r="A517" s="70"/>
      <c r="B517" s="290"/>
      <c r="C517" s="287"/>
      <c r="D517" s="288"/>
      <c r="E517" s="20" t="s">
        <v>16</v>
      </c>
      <c r="F517" s="21">
        <v>1</v>
      </c>
      <c r="G517" s="22" t="s">
        <v>277</v>
      </c>
      <c r="H517" s="142">
        <v>2.754</v>
      </c>
      <c r="I517" s="142"/>
      <c r="J517" s="142"/>
      <c r="K517" s="80">
        <v>150</v>
      </c>
      <c r="L517" s="80"/>
      <c r="M517" s="80"/>
      <c r="N517" s="80">
        <v>13.186199999999999</v>
      </c>
      <c r="O517" s="80"/>
      <c r="P517" s="79"/>
    </row>
    <row r="518" spans="1:16" s="24" customFormat="1" ht="105" hidden="1" customHeight="1" outlineLevel="1" x14ac:dyDescent="0.3">
      <c r="A518" s="70"/>
      <c r="B518" s="290"/>
      <c r="C518" s="287"/>
      <c r="D518" s="288"/>
      <c r="E518" s="20" t="s">
        <v>16</v>
      </c>
      <c r="F518" s="21">
        <v>1</v>
      </c>
      <c r="G518" s="22" t="s">
        <v>241</v>
      </c>
      <c r="H518" s="142">
        <v>49</v>
      </c>
      <c r="I518" s="142"/>
      <c r="J518" s="142"/>
      <c r="K518" s="80">
        <v>145</v>
      </c>
      <c r="L518" s="80"/>
      <c r="M518" s="80"/>
      <c r="N518" s="80">
        <v>99.049399999999991</v>
      </c>
      <c r="O518" s="80"/>
      <c r="P518" s="79"/>
    </row>
    <row r="519" spans="1:16" s="24" customFormat="1" ht="90" hidden="1" customHeight="1" outlineLevel="1" x14ac:dyDescent="0.3">
      <c r="A519" s="70"/>
      <c r="B519" s="290"/>
      <c r="C519" s="287"/>
      <c r="D519" s="288"/>
      <c r="E519" s="20" t="s">
        <v>16</v>
      </c>
      <c r="F519" s="21">
        <v>1</v>
      </c>
      <c r="G519" s="22" t="s">
        <v>278</v>
      </c>
      <c r="H519" s="142">
        <v>40.799999999999997</v>
      </c>
      <c r="I519" s="142"/>
      <c r="J519" s="142"/>
      <c r="K519" s="80">
        <v>149</v>
      </c>
      <c r="L519" s="80"/>
      <c r="M519" s="80"/>
      <c r="N519" s="80">
        <v>201.30199999999999</v>
      </c>
      <c r="O519" s="80"/>
      <c r="P519" s="79"/>
    </row>
    <row r="520" spans="1:16" s="24" customFormat="1" ht="105" hidden="1" customHeight="1" outlineLevel="1" x14ac:dyDescent="0.3">
      <c r="A520" s="70"/>
      <c r="B520" s="290"/>
      <c r="C520" s="287"/>
      <c r="D520" s="288"/>
      <c r="E520" s="20" t="s">
        <v>16</v>
      </c>
      <c r="F520" s="21">
        <v>1</v>
      </c>
      <c r="G520" s="22" t="s">
        <v>242</v>
      </c>
      <c r="H520" s="142">
        <v>153</v>
      </c>
      <c r="I520" s="142"/>
      <c r="J520" s="142"/>
      <c r="K520" s="80">
        <v>145</v>
      </c>
      <c r="L520" s="80"/>
      <c r="M520" s="80"/>
      <c r="N520" s="80">
        <v>202.16</v>
      </c>
      <c r="O520" s="80"/>
      <c r="P520" s="79"/>
    </row>
    <row r="521" spans="1:16" s="24" customFormat="1" ht="150" hidden="1" customHeight="1" outlineLevel="1" x14ac:dyDescent="0.3">
      <c r="A521" s="70"/>
      <c r="B521" s="290"/>
      <c r="C521" s="287"/>
      <c r="D521" s="288"/>
      <c r="E521" s="20" t="s">
        <v>16</v>
      </c>
      <c r="F521" s="21">
        <v>1</v>
      </c>
      <c r="G521" s="22" t="s">
        <v>132</v>
      </c>
      <c r="H521" s="142"/>
      <c r="I521" s="142">
        <v>10</v>
      </c>
      <c r="J521" s="142"/>
      <c r="K521" s="80"/>
      <c r="L521" s="80">
        <v>15</v>
      </c>
      <c r="M521" s="80"/>
      <c r="N521" s="80"/>
      <c r="O521" s="80">
        <v>69.278739999999999</v>
      </c>
      <c r="P521" s="79"/>
    </row>
    <row r="522" spans="1:16" s="24" customFormat="1" ht="195" hidden="1" customHeight="1" outlineLevel="1" x14ac:dyDescent="0.3">
      <c r="A522" s="70"/>
      <c r="B522" s="290"/>
      <c r="C522" s="287"/>
      <c r="D522" s="288"/>
      <c r="E522" s="20" t="s">
        <v>16</v>
      </c>
      <c r="F522" s="21">
        <v>2</v>
      </c>
      <c r="G522" s="22" t="s">
        <v>175</v>
      </c>
      <c r="H522" s="142"/>
      <c r="I522" s="142">
        <v>124</v>
      </c>
      <c r="J522" s="142"/>
      <c r="K522" s="80"/>
      <c r="L522" s="80">
        <v>150</v>
      </c>
      <c r="M522" s="80"/>
      <c r="N522" s="80"/>
      <c r="O522" s="80">
        <v>387.54788000000002</v>
      </c>
      <c r="P522" s="79"/>
    </row>
    <row r="523" spans="1:16" s="24" customFormat="1" ht="120" hidden="1" customHeight="1" outlineLevel="1" x14ac:dyDescent="0.3">
      <c r="A523" s="70"/>
      <c r="B523" s="290"/>
      <c r="C523" s="287"/>
      <c r="D523" s="288"/>
      <c r="E523" s="20" t="s">
        <v>16</v>
      </c>
      <c r="F523" s="21">
        <v>2</v>
      </c>
      <c r="G523" s="22" t="s">
        <v>269</v>
      </c>
      <c r="H523" s="142"/>
      <c r="I523" s="142">
        <v>75.48</v>
      </c>
      <c r="J523" s="142"/>
      <c r="K523" s="80"/>
      <c r="L523" s="80">
        <v>150</v>
      </c>
      <c r="M523" s="80"/>
      <c r="N523" s="80"/>
      <c r="O523" s="80">
        <v>807.05166999999994</v>
      </c>
      <c r="P523" s="79"/>
    </row>
    <row r="524" spans="1:16" s="24" customFormat="1" ht="150" hidden="1" customHeight="1" outlineLevel="1" x14ac:dyDescent="0.3">
      <c r="A524" s="70"/>
      <c r="B524" s="290"/>
      <c r="C524" s="287"/>
      <c r="D524" s="288"/>
      <c r="E524" s="20" t="s">
        <v>16</v>
      </c>
      <c r="F524" s="21">
        <v>2</v>
      </c>
      <c r="G524" s="22" t="s">
        <v>401</v>
      </c>
      <c r="H524" s="142"/>
      <c r="I524" s="142">
        <v>169.32</v>
      </c>
      <c r="J524" s="142"/>
      <c r="K524" s="80"/>
      <c r="L524" s="80">
        <v>550</v>
      </c>
      <c r="M524" s="80"/>
      <c r="N524" s="80"/>
      <c r="O524" s="80">
        <v>925.76499999999999</v>
      </c>
      <c r="P524" s="79"/>
    </row>
    <row r="525" spans="1:16" s="24" customFormat="1" ht="180" hidden="1" customHeight="1" outlineLevel="1" x14ac:dyDescent="0.3">
      <c r="A525" s="70"/>
      <c r="B525" s="290"/>
      <c r="C525" s="287"/>
      <c r="D525" s="288"/>
      <c r="E525" s="20" t="s">
        <v>16</v>
      </c>
      <c r="F525" s="21">
        <v>2</v>
      </c>
      <c r="G525" s="22" t="s">
        <v>404</v>
      </c>
      <c r="H525" s="142"/>
      <c r="I525" s="142">
        <v>150</v>
      </c>
      <c r="J525" s="142"/>
      <c r="K525" s="80"/>
      <c r="L525" s="80">
        <v>665</v>
      </c>
      <c r="M525" s="80"/>
      <c r="N525" s="80"/>
      <c r="O525" s="80">
        <v>1162.1369999999999</v>
      </c>
      <c r="P525" s="79"/>
    </row>
    <row r="526" spans="1:16" s="24" customFormat="1" ht="165" hidden="1" customHeight="1" outlineLevel="1" x14ac:dyDescent="0.3">
      <c r="A526" s="70"/>
      <c r="B526" s="290"/>
      <c r="C526" s="287"/>
      <c r="D526" s="288"/>
      <c r="E526" s="20" t="s">
        <v>16</v>
      </c>
      <c r="F526" s="21">
        <v>2</v>
      </c>
      <c r="G526" s="22" t="s">
        <v>405</v>
      </c>
      <c r="H526" s="142"/>
      <c r="I526" s="142">
        <v>20</v>
      </c>
      <c r="J526" s="142"/>
      <c r="K526" s="80"/>
      <c r="L526" s="80">
        <v>669</v>
      </c>
      <c r="M526" s="80"/>
      <c r="N526" s="80"/>
      <c r="O526" s="80">
        <v>183.15</v>
      </c>
      <c r="P526" s="79"/>
    </row>
    <row r="527" spans="1:16" s="24" customFormat="1" ht="195" hidden="1" customHeight="1" outlineLevel="1" x14ac:dyDescent="0.3">
      <c r="A527" s="70"/>
      <c r="B527" s="290"/>
      <c r="C527" s="287"/>
      <c r="D527" s="288"/>
      <c r="E527" s="20" t="s">
        <v>16</v>
      </c>
      <c r="F527" s="21">
        <v>1</v>
      </c>
      <c r="G527" s="22" t="s">
        <v>382</v>
      </c>
      <c r="H527" s="142"/>
      <c r="I527" s="142"/>
      <c r="J527" s="142">
        <v>93</v>
      </c>
      <c r="K527" s="80"/>
      <c r="L527" s="80"/>
      <c r="M527" s="80">
        <v>150</v>
      </c>
      <c r="N527" s="80"/>
      <c r="O527" s="80"/>
      <c r="P527" s="79">
        <v>984.96711000000005</v>
      </c>
    </row>
    <row r="528" spans="1:16" s="24" customFormat="1" ht="90" hidden="1" customHeight="1" outlineLevel="1" x14ac:dyDescent="0.3">
      <c r="A528" s="70"/>
      <c r="B528" s="290"/>
      <c r="C528" s="287"/>
      <c r="D528" s="288"/>
      <c r="E528" s="20" t="s">
        <v>16</v>
      </c>
      <c r="F528" s="21">
        <v>1</v>
      </c>
      <c r="G528" s="22" t="s">
        <v>397</v>
      </c>
      <c r="H528" s="142"/>
      <c r="I528" s="142"/>
      <c r="J528" s="142">
        <v>247</v>
      </c>
      <c r="K528" s="80"/>
      <c r="L528" s="80"/>
      <c r="M528" s="80">
        <v>150</v>
      </c>
      <c r="N528" s="80"/>
      <c r="O528" s="80"/>
      <c r="P528" s="79">
        <v>2376.4865199999999</v>
      </c>
    </row>
    <row r="529" spans="1:16" s="24" customFormat="1" ht="105" hidden="1" customHeight="1" outlineLevel="1" x14ac:dyDescent="0.3">
      <c r="A529" s="70"/>
      <c r="B529" s="290"/>
      <c r="C529" s="287"/>
      <c r="D529" s="288"/>
      <c r="E529" s="20" t="s">
        <v>16</v>
      </c>
      <c r="F529" s="21">
        <v>1</v>
      </c>
      <c r="G529" s="22" t="s">
        <v>398</v>
      </c>
      <c r="H529" s="142"/>
      <c r="I529" s="142"/>
      <c r="J529" s="142">
        <v>57</v>
      </c>
      <c r="K529" s="80"/>
      <c r="L529" s="80"/>
      <c r="M529" s="80">
        <v>150</v>
      </c>
      <c r="N529" s="80"/>
      <c r="O529" s="80"/>
      <c r="P529" s="79">
        <v>583.45799</v>
      </c>
    </row>
    <row r="530" spans="1:16" s="24" customFormat="1" ht="180" hidden="1" customHeight="1" outlineLevel="1" x14ac:dyDescent="0.3">
      <c r="A530" s="70"/>
      <c r="B530" s="290"/>
      <c r="C530" s="287"/>
      <c r="D530" s="288"/>
      <c r="E530" s="20" t="s">
        <v>16</v>
      </c>
      <c r="F530" s="21">
        <v>1</v>
      </c>
      <c r="G530" s="22" t="s">
        <v>414</v>
      </c>
      <c r="H530" s="142"/>
      <c r="I530" s="142"/>
      <c r="J530" s="142">
        <v>34</v>
      </c>
      <c r="K530" s="80"/>
      <c r="L530" s="80"/>
      <c r="M530" s="80">
        <v>400.6</v>
      </c>
      <c r="N530" s="80"/>
      <c r="O530" s="80"/>
      <c r="P530" s="79">
        <v>478.57299999999998</v>
      </c>
    </row>
    <row r="531" spans="1:16" s="24" customFormat="1" ht="195" hidden="1" customHeight="1" outlineLevel="1" x14ac:dyDescent="0.3">
      <c r="A531" s="70"/>
      <c r="B531" s="290"/>
      <c r="C531" s="287"/>
      <c r="D531" s="288"/>
      <c r="E531" s="20" t="s">
        <v>16</v>
      </c>
      <c r="F531" s="21">
        <v>1</v>
      </c>
      <c r="G531" s="22" t="s">
        <v>411</v>
      </c>
      <c r="H531" s="142"/>
      <c r="I531" s="142"/>
      <c r="J531" s="142">
        <v>175</v>
      </c>
      <c r="K531" s="80"/>
      <c r="L531" s="80"/>
      <c r="M531" s="80">
        <v>650</v>
      </c>
      <c r="N531" s="80"/>
      <c r="O531" s="80"/>
      <c r="P531" s="79">
        <v>1676.7729999999999</v>
      </c>
    </row>
    <row r="532" spans="1:16" s="24" customFormat="1" ht="120" hidden="1" customHeight="1" outlineLevel="1" x14ac:dyDescent="0.3">
      <c r="A532" s="70"/>
      <c r="B532" s="290"/>
      <c r="C532" s="287"/>
      <c r="D532" s="288"/>
      <c r="E532" s="20" t="s">
        <v>16</v>
      </c>
      <c r="F532" s="21">
        <v>1</v>
      </c>
      <c r="G532" s="22" t="s">
        <v>417</v>
      </c>
      <c r="H532" s="142"/>
      <c r="I532" s="142"/>
      <c r="J532" s="142">
        <v>37.5</v>
      </c>
      <c r="K532" s="80"/>
      <c r="L532" s="80"/>
      <c r="M532" s="80">
        <v>3334</v>
      </c>
      <c r="N532" s="80"/>
      <c r="O532" s="80"/>
      <c r="P532" s="79">
        <v>311.33537000000001</v>
      </c>
    </row>
    <row r="533" spans="1:16" s="146" customFormat="1" ht="27.95" customHeight="1" collapsed="1" x14ac:dyDescent="0.25">
      <c r="A533" s="70" t="s">
        <v>447</v>
      </c>
      <c r="B533" s="290"/>
      <c r="C533" s="287"/>
      <c r="D533" s="288"/>
      <c r="E533" s="20" t="s">
        <v>27</v>
      </c>
      <c r="F533" s="59">
        <v>2</v>
      </c>
      <c r="G533" s="145"/>
      <c r="H533" s="144">
        <f>SUM(H534:H535)</f>
        <v>252</v>
      </c>
      <c r="I533" s="144">
        <f t="shared" ref="I533:P533" si="26">SUM(I534:I535)</f>
        <v>222</v>
      </c>
      <c r="J533" s="144">
        <f t="shared" si="26"/>
        <v>0</v>
      </c>
      <c r="K533" s="144">
        <f t="shared" si="26"/>
        <v>50</v>
      </c>
      <c r="L533" s="144">
        <f t="shared" si="26"/>
        <v>850</v>
      </c>
      <c r="M533" s="144">
        <f t="shared" si="26"/>
        <v>0</v>
      </c>
      <c r="N533" s="144">
        <f t="shared" si="26"/>
        <v>1171</v>
      </c>
      <c r="O533" s="144">
        <f t="shared" si="26"/>
        <v>2251.1522599999998</v>
      </c>
      <c r="P533" s="144">
        <f t="shared" si="26"/>
        <v>0</v>
      </c>
    </row>
    <row r="534" spans="1:16" s="24" customFormat="1" ht="105" hidden="1" customHeight="1" outlineLevel="1" x14ac:dyDescent="0.3">
      <c r="A534" s="70"/>
      <c r="B534" s="290"/>
      <c r="C534" s="287"/>
      <c r="D534" s="288"/>
      <c r="E534" s="20" t="s">
        <v>27</v>
      </c>
      <c r="F534" s="21">
        <v>2</v>
      </c>
      <c r="G534" s="22" t="s">
        <v>283</v>
      </c>
      <c r="H534" s="142">
        <v>252</v>
      </c>
      <c r="I534" s="142"/>
      <c r="J534" s="142"/>
      <c r="K534" s="80">
        <v>50</v>
      </c>
      <c r="L534" s="80"/>
      <c r="M534" s="80"/>
      <c r="N534" s="80">
        <v>1171</v>
      </c>
      <c r="O534" s="80"/>
      <c r="P534" s="79"/>
    </row>
    <row r="535" spans="1:16" s="24" customFormat="1" ht="120" hidden="1" customHeight="1" outlineLevel="1" x14ac:dyDescent="0.3">
      <c r="A535" s="70"/>
      <c r="B535" s="290"/>
      <c r="C535" s="287"/>
      <c r="D535" s="288"/>
      <c r="E535" s="20" t="s">
        <v>27</v>
      </c>
      <c r="F535" s="21">
        <v>2</v>
      </c>
      <c r="G535" s="22" t="s">
        <v>406</v>
      </c>
      <c r="H535" s="142"/>
      <c r="I535" s="142">
        <v>222</v>
      </c>
      <c r="J535" s="142"/>
      <c r="K535" s="80"/>
      <c r="L535" s="80">
        <v>850</v>
      </c>
      <c r="M535" s="80"/>
      <c r="N535" s="80"/>
      <c r="O535" s="80">
        <v>2251.1522599999998</v>
      </c>
      <c r="P535" s="79"/>
    </row>
    <row r="536" spans="1:16" s="146" customFormat="1" ht="27.95" customHeight="1" collapsed="1" x14ac:dyDescent="0.25">
      <c r="A536" s="70" t="s">
        <v>446</v>
      </c>
      <c r="B536" s="290"/>
      <c r="C536" s="287"/>
      <c r="D536" s="288"/>
      <c r="E536" s="20" t="s">
        <v>27</v>
      </c>
      <c r="F536" s="59">
        <v>1</v>
      </c>
      <c r="G536" s="145"/>
      <c r="H536" s="144">
        <f>SUM(H537)</f>
        <v>0</v>
      </c>
      <c r="I536" s="144">
        <f t="shared" ref="I536:P536" si="27">SUM(I537)</f>
        <v>0</v>
      </c>
      <c r="J536" s="144">
        <f t="shared" si="27"/>
        <v>181</v>
      </c>
      <c r="K536" s="144">
        <f t="shared" si="27"/>
        <v>0</v>
      </c>
      <c r="L536" s="144">
        <f t="shared" si="27"/>
        <v>0</v>
      </c>
      <c r="M536" s="144">
        <f t="shared" si="27"/>
        <v>1468</v>
      </c>
      <c r="N536" s="144">
        <f t="shared" si="27"/>
        <v>0</v>
      </c>
      <c r="O536" s="144">
        <f t="shared" si="27"/>
        <v>0</v>
      </c>
      <c r="P536" s="144">
        <f t="shared" si="27"/>
        <v>2473.3339999999998</v>
      </c>
    </row>
    <row r="537" spans="1:16" s="24" customFormat="1" ht="225" hidden="1" customHeight="1" outlineLevel="1" x14ac:dyDescent="0.3">
      <c r="A537" s="19"/>
      <c r="B537" s="287"/>
      <c r="C537" s="287"/>
      <c r="D537" s="288"/>
      <c r="E537" s="20" t="s">
        <v>27</v>
      </c>
      <c r="F537" s="21">
        <v>1</v>
      </c>
      <c r="G537" s="25" t="s">
        <v>419</v>
      </c>
      <c r="H537" s="40"/>
      <c r="I537" s="40"/>
      <c r="J537" s="40">
        <v>181</v>
      </c>
      <c r="K537" s="41"/>
      <c r="L537" s="41"/>
      <c r="M537" s="41">
        <v>1468</v>
      </c>
      <c r="N537" s="41"/>
      <c r="O537" s="41"/>
      <c r="P537" s="41">
        <v>2473.3339999999998</v>
      </c>
    </row>
    <row r="538" spans="1:16" s="34" customFormat="1" hidden="1" collapsed="1" x14ac:dyDescent="0.3">
      <c r="C538" s="55"/>
      <c r="E538" s="57"/>
      <c r="F538" s="57"/>
      <c r="G538" s="57"/>
      <c r="H538" s="61">
        <f>H433+I433+J433+H435+I435+J435+H437+I437+J437+H450+H440+I440+I450+J440+J450+H452+H453+I453+I452+J452+J453+H486+I486+J486+H487+I487+J487+H500+I500+J500+H502+I502++J502+I504+H504+J504+H511+I511+J511+H512+I512+J512+H533+I533+J533+H536+I536+J536</f>
        <v>17006.019999999997</v>
      </c>
      <c r="K538" s="61">
        <f>K433+L433+M433+K435+L435+M435+K437+L437+M437+K450+K440+L440+L450+M440+M450+K452+K453+L453+L452+M452+M453+K486+L486+M486+K487+L487+M487+K500+L500+M500+K502+L502++M502+L504+K504+M504+K511+L511+M511+K512+L512+M512+K533+L533+M533+K536+L536+M536</f>
        <v>38404.44</v>
      </c>
      <c r="N538" s="61">
        <f>N433+O433+P433+N435+O435+P435+N437+O437+P437+N450+N440+O440+O450+P440+P450+N452+N453+O453+O452+P452+P453+N486+O486+P486+N487+O487+P487+N500+O500+P500+N502+O502++P502+O504+N504+P504+N511+O511+P511+N512+O512+P512+N533+O533+P533+N536+O536+P536</f>
        <v>74741.310479999986</v>
      </c>
    </row>
    <row r="539" spans="1:16" s="34" customFormat="1" hidden="1" x14ac:dyDescent="0.3">
      <c r="C539" s="55"/>
      <c r="E539" s="57"/>
      <c r="F539" s="57"/>
      <c r="G539" s="57"/>
    </row>
    <row r="540" spans="1:16" s="34" customFormat="1" ht="19.5" thickBot="1" x14ac:dyDescent="0.35">
      <c r="B540" s="182"/>
      <c r="C540" s="183"/>
      <c r="D540" s="184"/>
      <c r="E540" s="57"/>
      <c r="F540" s="57"/>
      <c r="G540" s="57"/>
    </row>
    <row r="541" spans="1:16" s="34" customFormat="1" ht="19.5" thickBot="1" x14ac:dyDescent="0.35">
      <c r="A541" s="276"/>
      <c r="B541" s="277"/>
      <c r="C541" s="277"/>
      <c r="D541" s="277"/>
      <c r="E541" s="277"/>
      <c r="F541" s="278"/>
      <c r="G541" s="240" t="s">
        <v>34</v>
      </c>
      <c r="H541" s="241"/>
      <c r="I541" s="241"/>
      <c r="J541" s="241"/>
      <c r="K541" s="241"/>
      <c r="L541" s="241"/>
      <c r="M541" s="241"/>
      <c r="N541" s="241"/>
      <c r="O541" s="241"/>
      <c r="P541" s="241"/>
    </row>
    <row r="542" spans="1:16" s="34" customFormat="1" ht="75.75" customHeight="1" x14ac:dyDescent="0.3">
      <c r="A542" s="217" t="s">
        <v>3</v>
      </c>
      <c r="B542" s="282" t="s">
        <v>35</v>
      </c>
      <c r="C542" s="283"/>
      <c r="D542" s="280" t="s">
        <v>36</v>
      </c>
      <c r="E542" s="258" t="s">
        <v>37</v>
      </c>
      <c r="F542" s="260" t="s">
        <v>38</v>
      </c>
      <c r="G542" s="221" t="s">
        <v>475</v>
      </c>
      <c r="H542" s="223" t="s">
        <v>39</v>
      </c>
      <c r="I542" s="224"/>
      <c r="J542" s="224"/>
      <c r="K542" s="223" t="str">
        <f>K14</f>
        <v>Максимальная мощность (присоединенная), кВт</v>
      </c>
      <c r="L542" s="224"/>
      <c r="M542" s="224"/>
      <c r="N542" s="254" t="s">
        <v>40</v>
      </c>
      <c r="O542" s="255"/>
      <c r="P542" s="255"/>
    </row>
    <row r="543" spans="1:16" s="34" customFormat="1" ht="19.5" thickBot="1" x14ac:dyDescent="0.35">
      <c r="A543" s="279"/>
      <c r="B543" s="284"/>
      <c r="C543" s="285"/>
      <c r="D543" s="281"/>
      <c r="E543" s="259"/>
      <c r="F543" s="261"/>
      <c r="G543" s="222"/>
      <c r="H543" s="62">
        <f>H15</f>
        <v>2020</v>
      </c>
      <c r="I543" s="62">
        <f>I15</f>
        <v>2021</v>
      </c>
      <c r="J543" s="62">
        <f>J15</f>
        <v>2022</v>
      </c>
      <c r="K543" s="62">
        <f>H543</f>
        <v>2020</v>
      </c>
      <c r="L543" s="62">
        <f>I543</f>
        <v>2021</v>
      </c>
      <c r="M543" s="62">
        <f>J543</f>
        <v>2022</v>
      </c>
      <c r="N543" s="44">
        <f>H543</f>
        <v>2020</v>
      </c>
      <c r="O543" s="44">
        <f>I543</f>
        <v>2021</v>
      </c>
      <c r="P543" s="45">
        <f>J543</f>
        <v>2022</v>
      </c>
    </row>
    <row r="544" spans="1:16" s="34" customFormat="1" ht="19.5" thickBot="1" x14ac:dyDescent="0.35">
      <c r="A544" s="16">
        <v>1</v>
      </c>
      <c r="B544" s="273">
        <v>2</v>
      </c>
      <c r="C544" s="274"/>
      <c r="D544" s="274">
        <v>3</v>
      </c>
      <c r="E544" s="274"/>
      <c r="F544" s="275"/>
      <c r="G544" s="17">
        <v>4</v>
      </c>
      <c r="H544" s="215">
        <v>4</v>
      </c>
      <c r="I544" s="216"/>
      <c r="J544" s="216"/>
      <c r="K544" s="215">
        <v>5</v>
      </c>
      <c r="L544" s="216"/>
      <c r="M544" s="216"/>
      <c r="N544" s="215">
        <v>6</v>
      </c>
      <c r="O544" s="216"/>
      <c r="P544" s="216"/>
    </row>
    <row r="545" spans="1:91" s="146" customFormat="1" ht="63.75" customHeight="1" thickBot="1" x14ac:dyDescent="0.3">
      <c r="A545" s="158" t="s">
        <v>41</v>
      </c>
      <c r="B545" s="269" t="s">
        <v>423</v>
      </c>
      <c r="C545" s="270"/>
      <c r="D545" s="268" t="s">
        <v>425</v>
      </c>
      <c r="E545" s="20" t="s">
        <v>42</v>
      </c>
      <c r="F545" s="156" t="s">
        <v>424</v>
      </c>
      <c r="G545" s="155"/>
      <c r="H545" s="144">
        <f>SUM(H546:H546)</f>
        <v>0</v>
      </c>
      <c r="I545" s="144">
        <f>SUM(I546:I546)</f>
        <v>1</v>
      </c>
      <c r="J545" s="144">
        <f>SUM(J546:J546)</f>
        <v>0</v>
      </c>
      <c r="K545" s="144">
        <f>SUM(K546:K546)</f>
        <v>0</v>
      </c>
      <c r="L545" s="144">
        <f>SUM(L546:L546)</f>
        <v>669</v>
      </c>
      <c r="M545" s="144">
        <f>SUM(M546:M546)</f>
        <v>0</v>
      </c>
      <c r="N545" s="144">
        <f>SUM(N546:N546)</f>
        <v>0</v>
      </c>
      <c r="O545" s="144">
        <f>SUM(O546:O546)</f>
        <v>4708.3085700000001</v>
      </c>
      <c r="P545" s="144">
        <f>SUM(P546:P546)</f>
        <v>0</v>
      </c>
    </row>
    <row r="546" spans="1:91" s="24" customFormat="1" ht="263.25" hidden="1" customHeight="1" outlineLevel="1" thickBot="1" x14ac:dyDescent="0.35">
      <c r="A546" s="63"/>
      <c r="B546" s="271"/>
      <c r="C546" s="272"/>
      <c r="D546" s="268"/>
      <c r="E546" s="20" t="s">
        <v>42</v>
      </c>
      <c r="F546" s="21" t="s">
        <v>424</v>
      </c>
      <c r="G546" s="25" t="s">
        <v>405</v>
      </c>
      <c r="H546" s="40"/>
      <c r="I546" s="40">
        <v>1</v>
      </c>
      <c r="J546" s="40"/>
      <c r="K546" s="41"/>
      <c r="L546" s="41">
        <v>669</v>
      </c>
      <c r="M546" s="41"/>
      <c r="N546" s="41"/>
      <c r="O546" s="41">
        <v>4708.3085700000001</v>
      </c>
      <c r="P546" s="41"/>
    </row>
    <row r="547" spans="1:91" collapsed="1" x14ac:dyDescent="0.3">
      <c r="A547" s="35"/>
      <c r="B547" s="65"/>
      <c r="C547" s="65"/>
      <c r="D547" s="66"/>
      <c r="E547" s="36"/>
      <c r="F547" s="36"/>
      <c r="G547" s="36"/>
      <c r="H547" s="35"/>
      <c r="I547" s="35"/>
      <c r="J547" s="35"/>
      <c r="K547" s="35"/>
      <c r="L547" s="35"/>
      <c r="M547" s="35"/>
      <c r="N547" s="35"/>
      <c r="O547" s="35"/>
      <c r="P547" s="35"/>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c r="CA547" s="24"/>
      <c r="CB547" s="24"/>
      <c r="CC547" s="24"/>
      <c r="CD547" s="24"/>
      <c r="CE547" s="24"/>
      <c r="CF547" s="24"/>
      <c r="CG547" s="24"/>
      <c r="CH547" s="24"/>
      <c r="CI547" s="24"/>
      <c r="CJ547" s="24"/>
      <c r="CK547" s="24"/>
      <c r="CL547" s="24"/>
      <c r="CM547" s="24"/>
    </row>
    <row r="548" spans="1:91" ht="19.5" thickBot="1" x14ac:dyDescent="0.35">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c r="BU548" s="24"/>
      <c r="BV548" s="24"/>
      <c r="BW548" s="24"/>
      <c r="BX548" s="24"/>
      <c r="BY548" s="24"/>
      <c r="BZ548" s="24"/>
      <c r="CA548" s="24"/>
      <c r="CB548" s="24"/>
      <c r="CC548" s="24"/>
      <c r="CD548" s="24"/>
      <c r="CE548" s="24"/>
      <c r="CF548" s="24"/>
      <c r="CG548" s="24"/>
      <c r="CH548" s="24"/>
      <c r="CI548" s="24"/>
      <c r="CJ548" s="24"/>
      <c r="CK548" s="24"/>
      <c r="CL548" s="24"/>
      <c r="CM548" s="24"/>
    </row>
    <row r="549" spans="1:91" ht="50.25" customHeight="1" thickBot="1" x14ac:dyDescent="0.35">
      <c r="A549" s="237"/>
      <c r="B549" s="238"/>
      <c r="C549" s="238"/>
      <c r="D549" s="238"/>
      <c r="E549" s="238"/>
      <c r="F549" s="239"/>
      <c r="G549" s="240" t="s">
        <v>43</v>
      </c>
      <c r="H549" s="241"/>
      <c r="I549" s="241"/>
      <c r="J549" s="241"/>
      <c r="K549" s="241"/>
      <c r="L549" s="241"/>
      <c r="M549" s="241"/>
      <c r="N549" s="241"/>
      <c r="O549" s="241"/>
      <c r="P549" s="241"/>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24"/>
      <c r="BU549" s="24"/>
      <c r="BV549" s="24"/>
      <c r="BW549" s="24"/>
      <c r="BX549" s="24"/>
      <c r="BY549" s="24"/>
      <c r="BZ549" s="24"/>
      <c r="CA549" s="24"/>
      <c r="CB549" s="24"/>
      <c r="CC549" s="24"/>
      <c r="CD549" s="24"/>
      <c r="CE549" s="24"/>
      <c r="CF549" s="24"/>
      <c r="CG549" s="24"/>
      <c r="CH549" s="24"/>
      <c r="CI549" s="24"/>
      <c r="CJ549" s="24"/>
      <c r="CK549" s="24"/>
      <c r="CL549" s="24"/>
      <c r="CM549" s="24"/>
    </row>
    <row r="550" spans="1:91" ht="75.75" customHeight="1" x14ac:dyDescent="0.3">
      <c r="A550" s="217" t="s">
        <v>3</v>
      </c>
      <c r="B550" s="228" t="s">
        <v>44</v>
      </c>
      <c r="C550" s="230"/>
      <c r="D550" s="256" t="s">
        <v>36</v>
      </c>
      <c r="E550" s="258" t="s">
        <v>45</v>
      </c>
      <c r="F550" s="260" t="s">
        <v>46</v>
      </c>
      <c r="G550" s="221" t="s">
        <v>475</v>
      </c>
      <c r="H550" s="223" t="s">
        <v>47</v>
      </c>
      <c r="I550" s="224"/>
      <c r="J550" s="224"/>
      <c r="K550" s="223" t="s">
        <v>48</v>
      </c>
      <c r="L550" s="224"/>
      <c r="M550" s="224"/>
      <c r="N550" s="254" t="s">
        <v>24</v>
      </c>
      <c r="O550" s="255"/>
      <c r="P550" s="255"/>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c r="BF550" s="24"/>
      <c r="BG550" s="24"/>
      <c r="BH550" s="24"/>
      <c r="BI550" s="24"/>
      <c r="BJ550" s="24"/>
      <c r="BK550" s="24"/>
      <c r="BL550" s="24"/>
      <c r="BM550" s="24"/>
      <c r="BN550" s="24"/>
      <c r="BO550" s="24"/>
      <c r="BP550" s="24"/>
      <c r="BQ550" s="24"/>
      <c r="BR550" s="24"/>
      <c r="BS550" s="24"/>
      <c r="BT550" s="24"/>
      <c r="BU550" s="24"/>
      <c r="BV550" s="24"/>
      <c r="BW550" s="24"/>
      <c r="BX550" s="24"/>
      <c r="BY550" s="24"/>
      <c r="BZ550" s="24"/>
      <c r="CA550" s="24"/>
      <c r="CB550" s="24"/>
      <c r="CC550" s="24"/>
      <c r="CD550" s="24"/>
      <c r="CE550" s="24"/>
      <c r="CF550" s="24"/>
      <c r="CG550" s="24"/>
      <c r="CH550" s="24"/>
      <c r="CI550" s="24"/>
      <c r="CJ550" s="24"/>
      <c r="CK550" s="24"/>
      <c r="CL550" s="24"/>
      <c r="CM550" s="24"/>
    </row>
    <row r="551" spans="1:91" ht="19.5" thickBot="1" x14ac:dyDescent="0.35">
      <c r="A551" s="218"/>
      <c r="B551" s="231"/>
      <c r="C551" s="233"/>
      <c r="D551" s="257"/>
      <c r="E551" s="259"/>
      <c r="F551" s="261"/>
      <c r="G551" s="222"/>
      <c r="H551" s="62">
        <f>H15</f>
        <v>2020</v>
      </c>
      <c r="I551" s="62">
        <f>I15</f>
        <v>2021</v>
      </c>
      <c r="J551" s="62">
        <f>J15</f>
        <v>2022</v>
      </c>
      <c r="K551" s="62">
        <f>H551</f>
        <v>2020</v>
      </c>
      <c r="L551" s="62">
        <f>I551</f>
        <v>2021</v>
      </c>
      <c r="M551" s="62">
        <f>J551</f>
        <v>2022</v>
      </c>
      <c r="N551" s="44">
        <f>H551</f>
        <v>2020</v>
      </c>
      <c r="O551" s="44">
        <f>I551</f>
        <v>2021</v>
      </c>
      <c r="P551" s="44">
        <f>J551</f>
        <v>2022</v>
      </c>
      <c r="Q551" s="24"/>
      <c r="R551" s="24"/>
      <c r="S551" s="24"/>
      <c r="T551" s="24"/>
      <c r="U551" s="24"/>
      <c r="V551" s="24"/>
      <c r="W551" s="24"/>
      <c r="X551" s="24"/>
      <c r="Y551" s="24"/>
      <c r="Z551" s="24"/>
      <c r="AA551" s="24"/>
      <c r="AB551" s="24"/>
      <c r="AC551" s="24"/>
      <c r="AD551" s="24"/>
      <c r="AE551" s="24"/>
      <c r="AF551" s="24"/>
      <c r="AG551" s="24"/>
      <c r="AH551" s="24"/>
      <c r="AI551" s="24"/>
      <c r="AJ551" s="24"/>
      <c r="AK551" s="24"/>
      <c r="AL551" s="24"/>
      <c r="AM551" s="24"/>
      <c r="AN551" s="24"/>
      <c r="AO551" s="24"/>
      <c r="AP551" s="24"/>
      <c r="AQ551" s="24"/>
      <c r="AR551" s="24"/>
      <c r="AS551" s="24"/>
      <c r="AT551" s="24"/>
      <c r="AU551" s="24"/>
      <c r="AV551" s="24"/>
      <c r="AW551" s="24"/>
      <c r="AX551" s="24"/>
      <c r="AY551" s="24"/>
      <c r="AZ551" s="24"/>
      <c r="BA551" s="24"/>
      <c r="BB551" s="24"/>
      <c r="BC551" s="24"/>
      <c r="BD551" s="24"/>
      <c r="BE551" s="24"/>
      <c r="BF551" s="24"/>
      <c r="BG551" s="24"/>
      <c r="BH551" s="24"/>
      <c r="BI551" s="24"/>
      <c r="BJ551" s="24"/>
      <c r="BK551" s="24"/>
      <c r="BL551" s="24"/>
      <c r="BM551" s="24"/>
      <c r="BN551" s="24"/>
      <c r="BO551" s="24"/>
      <c r="BP551" s="24"/>
      <c r="BQ551" s="24"/>
      <c r="BR551" s="24"/>
      <c r="BS551" s="24"/>
      <c r="BT551" s="24"/>
      <c r="BU551" s="24"/>
      <c r="BV551" s="24"/>
      <c r="BW551" s="24"/>
      <c r="BX551" s="24"/>
      <c r="BY551" s="24"/>
      <c r="BZ551" s="24"/>
      <c r="CA551" s="24"/>
      <c r="CB551" s="24"/>
      <c r="CC551" s="24"/>
      <c r="CD551" s="24"/>
      <c r="CE551" s="24"/>
      <c r="CF551" s="24"/>
      <c r="CG551" s="24"/>
      <c r="CH551" s="24"/>
      <c r="CI551" s="24"/>
      <c r="CJ551" s="24"/>
      <c r="CK551" s="24"/>
      <c r="CL551" s="24"/>
      <c r="CM551" s="24"/>
    </row>
    <row r="552" spans="1:91" x14ac:dyDescent="0.3">
      <c r="A552" s="68">
        <v>1</v>
      </c>
      <c r="B552" s="262">
        <v>2</v>
      </c>
      <c r="C552" s="263"/>
      <c r="D552" s="263">
        <v>3</v>
      </c>
      <c r="E552" s="263"/>
      <c r="F552" s="264"/>
      <c r="G552" s="69">
        <v>4</v>
      </c>
      <c r="H552" s="265">
        <v>4</v>
      </c>
      <c r="I552" s="266"/>
      <c r="J552" s="266"/>
      <c r="K552" s="265">
        <v>5</v>
      </c>
      <c r="L552" s="266"/>
      <c r="M552" s="266"/>
      <c r="N552" s="267">
        <v>6</v>
      </c>
      <c r="O552" s="267"/>
      <c r="P552" s="267"/>
      <c r="Q552" s="24"/>
      <c r="R552" s="24"/>
      <c r="S552" s="24"/>
      <c r="T552" s="24"/>
      <c r="U552" s="24"/>
      <c r="V552" s="24"/>
      <c r="W552" s="24"/>
      <c r="X552" s="24"/>
      <c r="Y552" s="24"/>
      <c r="Z552" s="24"/>
      <c r="AA552" s="24"/>
      <c r="AB552" s="24"/>
      <c r="AC552" s="24"/>
      <c r="AD552" s="24"/>
      <c r="AE552" s="24"/>
      <c r="AF552" s="24"/>
      <c r="AG552" s="24"/>
      <c r="AH552" s="24"/>
      <c r="AI552" s="24"/>
      <c r="AJ552" s="24"/>
      <c r="AK552" s="24"/>
      <c r="AL552" s="24"/>
      <c r="AM552" s="24"/>
      <c r="AN552" s="24"/>
      <c r="AO552" s="24"/>
      <c r="AP552" s="24"/>
      <c r="AQ552" s="24"/>
      <c r="AR552" s="24"/>
      <c r="AS552" s="24"/>
      <c r="AT552" s="24"/>
      <c r="AU552" s="24"/>
      <c r="AV552" s="24"/>
      <c r="AW552" s="24"/>
      <c r="AX552" s="24"/>
      <c r="AY552" s="24"/>
      <c r="AZ552" s="24"/>
      <c r="BA552" s="24"/>
      <c r="BB552" s="24"/>
      <c r="BC552" s="24"/>
      <c r="BD552" s="24"/>
      <c r="BE552" s="24"/>
      <c r="BF552" s="24"/>
      <c r="BG552" s="24"/>
      <c r="BH552" s="24"/>
      <c r="BI552" s="24"/>
      <c r="BJ552" s="24"/>
      <c r="BK552" s="24"/>
      <c r="BL552" s="24"/>
      <c r="BM552" s="24"/>
      <c r="BN552" s="24"/>
      <c r="BO552" s="24"/>
      <c r="BP552" s="24"/>
      <c r="BQ552" s="24"/>
      <c r="BR552" s="24"/>
      <c r="BS552" s="24"/>
      <c r="BT552" s="24"/>
      <c r="BU552" s="24"/>
      <c r="BV552" s="24"/>
      <c r="BW552" s="24"/>
      <c r="BX552" s="24"/>
      <c r="BY552" s="24"/>
      <c r="BZ552" s="24"/>
      <c r="CA552" s="24"/>
      <c r="CB552" s="24"/>
      <c r="CC552" s="24"/>
      <c r="CD552" s="24"/>
      <c r="CE552" s="24"/>
      <c r="CF552" s="24"/>
      <c r="CG552" s="24"/>
      <c r="CH552" s="24"/>
      <c r="CI552" s="24"/>
      <c r="CJ552" s="24"/>
      <c r="CK552" s="24"/>
      <c r="CL552" s="24"/>
      <c r="CM552" s="24"/>
    </row>
    <row r="553" spans="1:91" s="75" customFormat="1" ht="27.95" customHeight="1" x14ac:dyDescent="0.25">
      <c r="A553" s="70" t="s">
        <v>466</v>
      </c>
      <c r="B553" s="251" t="s">
        <v>49</v>
      </c>
      <c r="C553" s="227"/>
      <c r="D553" s="242" t="s">
        <v>50</v>
      </c>
      <c r="E553" s="4" t="s">
        <v>51</v>
      </c>
      <c r="F553" s="4" t="s">
        <v>311</v>
      </c>
      <c r="G553" s="58"/>
      <c r="H553" s="144">
        <f>SUM(H554:H554)</f>
        <v>0</v>
      </c>
      <c r="I553" s="144">
        <f>SUM(I554:I554)</f>
        <v>0</v>
      </c>
      <c r="J553" s="144">
        <f>SUM(J554:J554)</f>
        <v>1</v>
      </c>
      <c r="K553" s="144">
        <f>SUM(K554:K554)</f>
        <v>0</v>
      </c>
      <c r="L553" s="144">
        <f>SUM(L554:L554)</f>
        <v>0</v>
      </c>
      <c r="M553" s="144">
        <f>SUM(M554:M554)</f>
        <v>15</v>
      </c>
      <c r="N553" s="144">
        <f>SUM(N554:N554)</f>
        <v>0</v>
      </c>
      <c r="O553" s="144">
        <f>SUM(O554:O554)</f>
        <v>0</v>
      </c>
      <c r="P553" s="144">
        <f>SUM(P554:P554)</f>
        <v>405.80954000000003</v>
      </c>
    </row>
    <row r="554" spans="1:91" s="24" customFormat="1" ht="99.75" hidden="1" customHeight="1" outlineLevel="1" x14ac:dyDescent="0.3">
      <c r="A554" s="70"/>
      <c r="B554" s="252"/>
      <c r="C554" s="253"/>
      <c r="D554" s="243"/>
      <c r="E554" s="2"/>
      <c r="F554" s="2"/>
      <c r="G554" s="20" t="s">
        <v>390</v>
      </c>
      <c r="H554" s="160"/>
      <c r="I554" s="160"/>
      <c r="J554" s="160">
        <v>1</v>
      </c>
      <c r="K554" s="160"/>
      <c r="L554" s="160"/>
      <c r="M554" s="160">
        <v>15</v>
      </c>
      <c r="N554" s="160"/>
      <c r="O554" s="160"/>
      <c r="P554" s="160">
        <v>405.80954000000003</v>
      </c>
    </row>
    <row r="555" spans="1:91" s="75" customFormat="1" ht="27.95" customHeight="1" collapsed="1" x14ac:dyDescent="0.25">
      <c r="A555" s="70" t="s">
        <v>450</v>
      </c>
      <c r="B555" s="252"/>
      <c r="C555" s="253"/>
      <c r="D555" s="243"/>
      <c r="E555" s="4" t="s">
        <v>52</v>
      </c>
      <c r="F555" s="4" t="s">
        <v>311</v>
      </c>
      <c r="G555" s="58"/>
      <c r="H555" s="144">
        <f>SUM(H556:H557)</f>
        <v>0</v>
      </c>
      <c r="I555" s="144">
        <f>SUM(I556:I557)</f>
        <v>0</v>
      </c>
      <c r="J555" s="144">
        <f>SUM(J556:J557)</f>
        <v>2</v>
      </c>
      <c r="K555" s="144">
        <f>SUM(K556:K557)</f>
        <v>0</v>
      </c>
      <c r="L555" s="144">
        <f>SUM(L556:L557)</f>
        <v>0</v>
      </c>
      <c r="M555" s="144">
        <f>SUM(M556:M557)</f>
        <v>30</v>
      </c>
      <c r="N555" s="144">
        <f>SUM(N556:N557)</f>
        <v>0</v>
      </c>
      <c r="O555" s="144">
        <f>SUM(O556:O557)</f>
        <v>0</v>
      </c>
      <c r="P555" s="144">
        <f>SUM(P556:P557)</f>
        <v>760.40256999999997</v>
      </c>
    </row>
    <row r="556" spans="1:91" s="24" customFormat="1" ht="180" hidden="1" customHeight="1" outlineLevel="1" x14ac:dyDescent="0.3">
      <c r="A556" s="70"/>
      <c r="B556" s="252"/>
      <c r="C556" s="253"/>
      <c r="D556" s="243"/>
      <c r="E556" s="2" t="s">
        <v>52</v>
      </c>
      <c r="F556" s="2" t="s">
        <v>311</v>
      </c>
      <c r="G556" s="20" t="s">
        <v>290</v>
      </c>
      <c r="H556" s="160"/>
      <c r="I556" s="160"/>
      <c r="J556" s="160">
        <v>1</v>
      </c>
      <c r="K556" s="160"/>
      <c r="L556" s="160"/>
      <c r="M556" s="160">
        <v>15</v>
      </c>
      <c r="N556" s="160"/>
      <c r="O556" s="160"/>
      <c r="P556" s="160">
        <v>338.25539000000003</v>
      </c>
    </row>
    <row r="557" spans="1:91" s="24" customFormat="1" ht="180" hidden="1" customHeight="1" outlineLevel="1" x14ac:dyDescent="0.3">
      <c r="A557" s="70"/>
      <c r="B557" s="252"/>
      <c r="C557" s="253"/>
      <c r="D557" s="243"/>
      <c r="E557" s="2" t="s">
        <v>52</v>
      </c>
      <c r="F557" s="2" t="s">
        <v>311</v>
      </c>
      <c r="G557" s="20" t="s">
        <v>385</v>
      </c>
      <c r="H557" s="160"/>
      <c r="I557" s="160"/>
      <c r="J557" s="160">
        <v>1</v>
      </c>
      <c r="K557" s="160"/>
      <c r="L557" s="160"/>
      <c r="M557" s="160">
        <v>15</v>
      </c>
      <c r="N557" s="160"/>
      <c r="O557" s="160"/>
      <c r="P557" s="160">
        <v>422.14717999999999</v>
      </c>
    </row>
    <row r="558" spans="1:91" s="75" customFormat="1" ht="27.95" customHeight="1" collapsed="1" x14ac:dyDescent="0.25">
      <c r="A558" s="70" t="s">
        <v>451</v>
      </c>
      <c r="B558" s="252"/>
      <c r="C558" s="253"/>
      <c r="D558" s="243"/>
      <c r="E558" s="4" t="s">
        <v>53</v>
      </c>
      <c r="F558" s="4" t="s">
        <v>286</v>
      </c>
      <c r="G558" s="58"/>
      <c r="H558" s="144">
        <f>SUM(H559:H567)</f>
        <v>0</v>
      </c>
      <c r="I558" s="144">
        <f>SUM(I559:I567)</f>
        <v>8</v>
      </c>
      <c r="J558" s="144">
        <f>SUM(J559:J567)</f>
        <v>1</v>
      </c>
      <c r="K558" s="144">
        <f>SUM(K559:K567)</f>
        <v>0</v>
      </c>
      <c r="L558" s="144">
        <f>SUM(L559:L567)</f>
        <v>1035</v>
      </c>
      <c r="M558" s="144">
        <f>SUM(M559:M567)</f>
        <v>150</v>
      </c>
      <c r="N558" s="144">
        <f>SUM(N559:N567)</f>
        <v>0</v>
      </c>
      <c r="O558" s="144">
        <f>SUM(O559:O567)</f>
        <v>9885.4126799999995</v>
      </c>
      <c r="P558" s="144">
        <f>SUM(P559:P567)</f>
        <v>1856.0854899999999</v>
      </c>
    </row>
    <row r="559" spans="1:91" s="24" customFormat="1" ht="135" hidden="1" customHeight="1" outlineLevel="1" x14ac:dyDescent="0.3">
      <c r="A559" s="70"/>
      <c r="B559" s="252"/>
      <c r="C559" s="253"/>
      <c r="D559" s="243"/>
      <c r="E559" s="2" t="s">
        <v>53</v>
      </c>
      <c r="F559" s="2" t="s">
        <v>286</v>
      </c>
      <c r="G559" s="20" t="s">
        <v>245</v>
      </c>
      <c r="H559" s="160"/>
      <c r="I559" s="160">
        <v>1</v>
      </c>
      <c r="J559" s="160"/>
      <c r="K559" s="160"/>
      <c r="L559" s="160">
        <v>150</v>
      </c>
      <c r="M559" s="160"/>
      <c r="N559" s="160"/>
      <c r="O559" s="160">
        <v>1033.99999</v>
      </c>
      <c r="P559" s="160"/>
    </row>
    <row r="560" spans="1:91" s="24" customFormat="1" ht="150" hidden="1" customHeight="1" outlineLevel="1" x14ac:dyDescent="0.3">
      <c r="A560" s="70"/>
      <c r="B560" s="252"/>
      <c r="C560" s="253"/>
      <c r="D560" s="243"/>
      <c r="E560" s="2" t="s">
        <v>53</v>
      </c>
      <c r="F560" s="2" t="s">
        <v>286</v>
      </c>
      <c r="G560" s="20" t="s">
        <v>132</v>
      </c>
      <c r="H560" s="160"/>
      <c r="I560" s="160">
        <v>1</v>
      </c>
      <c r="J560" s="160"/>
      <c r="K560" s="160"/>
      <c r="L560" s="160">
        <v>15</v>
      </c>
      <c r="M560" s="160"/>
      <c r="N560" s="160"/>
      <c r="O560" s="160">
        <v>1695.24955</v>
      </c>
      <c r="P560" s="160"/>
    </row>
    <row r="561" spans="1:16" s="24" customFormat="1" ht="105" hidden="1" customHeight="1" outlineLevel="1" x14ac:dyDescent="0.3">
      <c r="A561" s="70"/>
      <c r="B561" s="252"/>
      <c r="C561" s="253"/>
      <c r="D561" s="243"/>
      <c r="E561" s="2" t="s">
        <v>53</v>
      </c>
      <c r="F561" s="2" t="s">
        <v>286</v>
      </c>
      <c r="G561" s="20" t="s">
        <v>246</v>
      </c>
      <c r="H561" s="160"/>
      <c r="I561" s="160">
        <v>1</v>
      </c>
      <c r="J561" s="160"/>
      <c r="K561" s="160"/>
      <c r="L561" s="160">
        <v>150</v>
      </c>
      <c r="M561" s="160"/>
      <c r="N561" s="160"/>
      <c r="O561" s="160">
        <v>1271.02826</v>
      </c>
      <c r="P561" s="160"/>
    </row>
    <row r="562" spans="1:16" s="24" customFormat="1" ht="90" hidden="1" customHeight="1" outlineLevel="1" x14ac:dyDescent="0.3">
      <c r="A562" s="70"/>
      <c r="B562" s="252"/>
      <c r="C562" s="253"/>
      <c r="D562" s="243"/>
      <c r="E562" s="2" t="s">
        <v>53</v>
      </c>
      <c r="F562" s="2" t="s">
        <v>286</v>
      </c>
      <c r="G562" s="20" t="s">
        <v>273</v>
      </c>
      <c r="H562" s="160"/>
      <c r="I562" s="160">
        <v>1</v>
      </c>
      <c r="J562" s="160"/>
      <c r="K562" s="160"/>
      <c r="L562" s="160">
        <v>145</v>
      </c>
      <c r="M562" s="160"/>
      <c r="N562" s="160"/>
      <c r="O562" s="160">
        <v>972.67178999999999</v>
      </c>
      <c r="P562" s="160"/>
    </row>
    <row r="563" spans="1:16" s="24" customFormat="1" ht="120" hidden="1" customHeight="1" outlineLevel="1" x14ac:dyDescent="0.3">
      <c r="A563" s="70"/>
      <c r="B563" s="252"/>
      <c r="C563" s="253"/>
      <c r="D563" s="243"/>
      <c r="E563" s="2" t="s">
        <v>53</v>
      </c>
      <c r="F563" s="2" t="s">
        <v>286</v>
      </c>
      <c r="G563" s="20" t="s">
        <v>281</v>
      </c>
      <c r="H563" s="160"/>
      <c r="I563" s="160">
        <v>1</v>
      </c>
      <c r="J563" s="160"/>
      <c r="K563" s="160"/>
      <c r="L563" s="160">
        <v>150</v>
      </c>
      <c r="M563" s="160"/>
      <c r="N563" s="160"/>
      <c r="O563" s="160">
        <v>1323.8777500000001</v>
      </c>
      <c r="P563" s="160"/>
    </row>
    <row r="564" spans="1:16" s="24" customFormat="1" ht="120" hidden="1" customHeight="1" outlineLevel="1" x14ac:dyDescent="0.3">
      <c r="A564" s="70"/>
      <c r="B564" s="252"/>
      <c r="C564" s="253"/>
      <c r="D564" s="243"/>
      <c r="E564" s="2" t="s">
        <v>53</v>
      </c>
      <c r="F564" s="2" t="s">
        <v>286</v>
      </c>
      <c r="G564" s="20" t="s">
        <v>269</v>
      </c>
      <c r="H564" s="160"/>
      <c r="I564" s="160">
        <v>1</v>
      </c>
      <c r="J564" s="160"/>
      <c r="K564" s="160"/>
      <c r="L564" s="160">
        <v>150</v>
      </c>
      <c r="M564" s="160"/>
      <c r="N564" s="160"/>
      <c r="O564" s="160">
        <v>1378.95027</v>
      </c>
      <c r="P564" s="160"/>
    </row>
    <row r="565" spans="1:16" s="24" customFormat="1" ht="30" hidden="1" customHeight="1" outlineLevel="1" x14ac:dyDescent="0.3">
      <c r="A565" s="70"/>
      <c r="B565" s="252"/>
      <c r="C565" s="253"/>
      <c r="D565" s="243"/>
      <c r="E565" s="2" t="s">
        <v>53</v>
      </c>
      <c r="F565" s="2" t="s">
        <v>286</v>
      </c>
      <c r="G565" s="20" t="s">
        <v>274</v>
      </c>
      <c r="H565" s="160"/>
      <c r="I565" s="160">
        <v>1</v>
      </c>
      <c r="J565" s="160"/>
      <c r="K565" s="160"/>
      <c r="L565" s="160">
        <v>125</v>
      </c>
      <c r="M565" s="160"/>
      <c r="N565" s="160"/>
      <c r="O565" s="160">
        <v>748.75127999999995</v>
      </c>
      <c r="P565" s="160"/>
    </row>
    <row r="566" spans="1:16" s="24" customFormat="1" ht="120" hidden="1" customHeight="1" outlineLevel="1" x14ac:dyDescent="0.3">
      <c r="A566" s="70"/>
      <c r="B566" s="252"/>
      <c r="C566" s="253"/>
      <c r="D566" s="243"/>
      <c r="E566" s="2" t="s">
        <v>53</v>
      </c>
      <c r="F566" s="2" t="s">
        <v>286</v>
      </c>
      <c r="G566" s="20" t="s">
        <v>287</v>
      </c>
      <c r="H566" s="160"/>
      <c r="I566" s="160">
        <v>1</v>
      </c>
      <c r="J566" s="160"/>
      <c r="K566" s="160"/>
      <c r="L566" s="160">
        <v>150</v>
      </c>
      <c r="M566" s="160"/>
      <c r="N566" s="160"/>
      <c r="O566" s="160">
        <v>1460.8837900000001</v>
      </c>
      <c r="P566" s="160"/>
    </row>
    <row r="567" spans="1:16" s="24" customFormat="1" ht="90" hidden="1" customHeight="1" outlineLevel="1" x14ac:dyDescent="0.3">
      <c r="A567" s="70"/>
      <c r="B567" s="252"/>
      <c r="C567" s="253"/>
      <c r="D567" s="243"/>
      <c r="E567" s="2" t="s">
        <v>53</v>
      </c>
      <c r="F567" s="2" t="s">
        <v>286</v>
      </c>
      <c r="G567" s="20" t="s">
        <v>397</v>
      </c>
      <c r="H567" s="160"/>
      <c r="I567" s="160"/>
      <c r="J567" s="160">
        <v>1</v>
      </c>
      <c r="K567" s="160"/>
      <c r="L567" s="160"/>
      <c r="M567" s="160">
        <v>150</v>
      </c>
      <c r="N567" s="160"/>
      <c r="O567" s="160"/>
      <c r="P567" s="160">
        <v>1856.0854899999999</v>
      </c>
    </row>
    <row r="568" spans="1:16" s="75" customFormat="1" ht="27.95" customHeight="1" collapsed="1" x14ac:dyDescent="0.25">
      <c r="A568" s="70" t="s">
        <v>449</v>
      </c>
      <c r="B568" s="252"/>
      <c r="C568" s="253"/>
      <c r="D568" s="243"/>
      <c r="E568" s="4" t="s">
        <v>54</v>
      </c>
      <c r="F568" s="4" t="s">
        <v>286</v>
      </c>
      <c r="G568" s="58"/>
      <c r="H568" s="144">
        <f>SUM(H569:H576)</f>
        <v>2</v>
      </c>
      <c r="I568" s="144">
        <f>SUM(I569:I576)</f>
        <v>2</v>
      </c>
      <c r="J568" s="144">
        <f>SUM(J569:J576)</f>
        <v>2</v>
      </c>
      <c r="K568" s="144">
        <f>SUM(K569:K576)</f>
        <v>450</v>
      </c>
      <c r="L568" s="144">
        <f>SUM(L569:L576)</f>
        <v>180</v>
      </c>
      <c r="M568" s="144">
        <f>SUM(M569:M576)</f>
        <v>165</v>
      </c>
      <c r="N568" s="144">
        <f>SUM(N569:N576)</f>
        <v>1856.26</v>
      </c>
      <c r="O568" s="144">
        <f>SUM(O569:O576)</f>
        <v>1869.2994699999999</v>
      </c>
      <c r="P568" s="144">
        <f>SUM(P569:P576)</f>
        <v>3996.20226</v>
      </c>
    </row>
    <row r="569" spans="1:16" s="24" customFormat="1" ht="135" hidden="1" customHeight="1" outlineLevel="1" x14ac:dyDescent="0.3">
      <c r="A569" s="70"/>
      <c r="B569" s="252"/>
      <c r="C569" s="253"/>
      <c r="D569" s="243"/>
      <c r="E569" s="2" t="s">
        <v>54</v>
      </c>
      <c r="F569" s="2" t="s">
        <v>286</v>
      </c>
      <c r="G569" s="20" t="s">
        <v>238</v>
      </c>
      <c r="H569" s="160">
        <v>1</v>
      </c>
      <c r="I569" s="160"/>
      <c r="J569" s="160"/>
      <c r="K569" s="160">
        <v>150</v>
      </c>
      <c r="L569" s="160"/>
      <c r="M569" s="160"/>
      <c r="N569" s="160">
        <v>499.185</v>
      </c>
      <c r="O569" s="160"/>
      <c r="P569" s="160"/>
    </row>
    <row r="570" spans="1:16" s="24" customFormat="1" ht="135" hidden="1" customHeight="1" outlineLevel="1" x14ac:dyDescent="0.3">
      <c r="A570" s="70"/>
      <c r="B570" s="252"/>
      <c r="C570" s="253"/>
      <c r="D570" s="243"/>
      <c r="E570" s="2" t="s">
        <v>54</v>
      </c>
      <c r="F570" s="2" t="s">
        <v>286</v>
      </c>
      <c r="G570" s="20" t="s">
        <v>238</v>
      </c>
      <c r="H570" s="160"/>
      <c r="I570" s="160"/>
      <c r="J570" s="160"/>
      <c r="K570" s="160">
        <v>150</v>
      </c>
      <c r="L570" s="160"/>
      <c r="M570" s="160"/>
      <c r="N570" s="160">
        <v>499.185</v>
      </c>
      <c r="O570" s="160"/>
      <c r="P570" s="160"/>
    </row>
    <row r="571" spans="1:16" s="24" customFormat="1" ht="120" hidden="1" customHeight="1" outlineLevel="1" x14ac:dyDescent="0.3">
      <c r="A571" s="70"/>
      <c r="B571" s="252"/>
      <c r="C571" s="253"/>
      <c r="D571" s="243"/>
      <c r="E571" s="2" t="s">
        <v>54</v>
      </c>
      <c r="F571" s="2" t="s">
        <v>286</v>
      </c>
      <c r="G571" s="20" t="s">
        <v>239</v>
      </c>
      <c r="H571" s="160">
        <v>1</v>
      </c>
      <c r="I571" s="160"/>
      <c r="J571" s="160"/>
      <c r="K571" s="160">
        <v>150</v>
      </c>
      <c r="L571" s="160"/>
      <c r="M571" s="160"/>
      <c r="N571" s="160">
        <v>857.89</v>
      </c>
      <c r="O571" s="160"/>
      <c r="P571" s="160"/>
    </row>
    <row r="572" spans="1:16" s="24" customFormat="1" ht="120" hidden="1" customHeight="1" outlineLevel="1" x14ac:dyDescent="0.3">
      <c r="A572" s="70"/>
      <c r="B572" s="252"/>
      <c r="C572" s="253"/>
      <c r="D572" s="243"/>
      <c r="E572" s="2" t="s">
        <v>54</v>
      </c>
      <c r="F572" s="2" t="s">
        <v>286</v>
      </c>
      <c r="G572" s="20" t="s">
        <v>244</v>
      </c>
      <c r="H572" s="160"/>
      <c r="I572" s="160">
        <v>1</v>
      </c>
      <c r="J572" s="160"/>
      <c r="K572" s="160"/>
      <c r="L572" s="160">
        <v>15</v>
      </c>
      <c r="M572" s="160"/>
      <c r="N572" s="160"/>
      <c r="O572" s="160">
        <v>126.66203</v>
      </c>
      <c r="P572" s="160"/>
    </row>
    <row r="573" spans="1:16" s="24" customFormat="1" ht="120" hidden="1" customHeight="1" outlineLevel="1" x14ac:dyDescent="0.3">
      <c r="A573" s="70"/>
      <c r="B573" s="252"/>
      <c r="C573" s="253"/>
      <c r="D573" s="243"/>
      <c r="E573" s="2" t="s">
        <v>54</v>
      </c>
      <c r="F573" s="2" t="s">
        <v>286</v>
      </c>
      <c r="G573" s="20" t="s">
        <v>244</v>
      </c>
      <c r="H573" s="160"/>
      <c r="I573" s="160"/>
      <c r="J573" s="160"/>
      <c r="K573" s="160"/>
      <c r="L573" s="160">
        <v>15</v>
      </c>
      <c r="M573" s="160"/>
      <c r="N573" s="160"/>
      <c r="O573" s="160">
        <v>126.66203</v>
      </c>
      <c r="P573" s="160"/>
    </row>
    <row r="574" spans="1:16" s="24" customFormat="1" ht="195" hidden="1" customHeight="1" outlineLevel="1" x14ac:dyDescent="0.3">
      <c r="A574" s="70"/>
      <c r="B574" s="252"/>
      <c r="C574" s="253"/>
      <c r="D574" s="243"/>
      <c r="E574" s="2" t="s">
        <v>54</v>
      </c>
      <c r="F574" s="2" t="s">
        <v>286</v>
      </c>
      <c r="G574" s="20" t="s">
        <v>174</v>
      </c>
      <c r="H574" s="160"/>
      <c r="I574" s="160">
        <v>1</v>
      </c>
      <c r="J574" s="160"/>
      <c r="K574" s="160"/>
      <c r="L574" s="160">
        <v>150</v>
      </c>
      <c r="M574" s="160"/>
      <c r="N574" s="160"/>
      <c r="O574" s="160">
        <v>1615.97541</v>
      </c>
      <c r="P574" s="160"/>
    </row>
    <row r="575" spans="1:16" s="24" customFormat="1" ht="150" hidden="1" customHeight="1" outlineLevel="1" x14ac:dyDescent="0.3">
      <c r="A575" s="70"/>
      <c r="B575" s="252"/>
      <c r="C575" s="253"/>
      <c r="D575" s="243"/>
      <c r="E575" s="2" t="s">
        <v>54</v>
      </c>
      <c r="F575" s="2" t="s">
        <v>286</v>
      </c>
      <c r="G575" s="20" t="s">
        <v>363</v>
      </c>
      <c r="H575" s="160"/>
      <c r="I575" s="160"/>
      <c r="J575" s="160">
        <v>1</v>
      </c>
      <c r="K575" s="160"/>
      <c r="L575" s="160"/>
      <c r="M575" s="160">
        <v>15</v>
      </c>
      <c r="N575" s="160"/>
      <c r="O575" s="160"/>
      <c r="P575" s="160">
        <v>1514.28188</v>
      </c>
    </row>
    <row r="576" spans="1:16" s="24" customFormat="1" ht="210" hidden="1" customHeight="1" outlineLevel="1" x14ac:dyDescent="0.3">
      <c r="A576" s="70"/>
      <c r="B576" s="252"/>
      <c r="C576" s="253"/>
      <c r="D576" s="243"/>
      <c r="E576" s="2" t="s">
        <v>54</v>
      </c>
      <c r="F576" s="2" t="s">
        <v>286</v>
      </c>
      <c r="G576" s="20" t="s">
        <v>382</v>
      </c>
      <c r="H576" s="160"/>
      <c r="I576" s="160"/>
      <c r="J576" s="160">
        <v>1</v>
      </c>
      <c r="K576" s="160"/>
      <c r="L576" s="160"/>
      <c r="M576" s="160">
        <v>150</v>
      </c>
      <c r="N576" s="160"/>
      <c r="O576" s="160"/>
      <c r="P576" s="160">
        <v>2481.92038</v>
      </c>
    </row>
    <row r="577" spans="1:16" s="75" customFormat="1" ht="27.95" customHeight="1" collapsed="1" x14ac:dyDescent="0.25">
      <c r="A577" s="70" t="s">
        <v>452</v>
      </c>
      <c r="B577" s="252"/>
      <c r="C577" s="253"/>
      <c r="D577" s="244"/>
      <c r="E577" s="2" t="s">
        <v>422</v>
      </c>
      <c r="F577" s="2" t="s">
        <v>286</v>
      </c>
      <c r="G577" s="20"/>
      <c r="H577" s="144">
        <f>SUM(H578:H579)</f>
        <v>0</v>
      </c>
      <c r="I577" s="144">
        <f t="shared" ref="I577:O577" si="28">SUM(I578:I579)</f>
        <v>2</v>
      </c>
      <c r="J577" s="144">
        <f t="shared" si="28"/>
        <v>0</v>
      </c>
      <c r="K577" s="144">
        <f t="shared" si="28"/>
        <v>0</v>
      </c>
      <c r="L577" s="144">
        <f t="shared" si="28"/>
        <v>925</v>
      </c>
      <c r="M577" s="144">
        <f t="shared" si="28"/>
        <v>0</v>
      </c>
      <c r="N577" s="144">
        <f t="shared" si="28"/>
        <v>0</v>
      </c>
      <c r="O577" s="144">
        <f t="shared" si="28"/>
        <v>4270.1114500000003</v>
      </c>
      <c r="P577" s="144">
        <f>SUM(P578:P579)</f>
        <v>0</v>
      </c>
    </row>
    <row r="578" spans="1:16" s="24" customFormat="1" ht="105" hidden="1" customHeight="1" outlineLevel="2" x14ac:dyDescent="0.3">
      <c r="A578" s="70"/>
      <c r="B578" s="185"/>
      <c r="C578" s="186"/>
      <c r="D578" s="187"/>
      <c r="E578" s="2" t="s">
        <v>422</v>
      </c>
      <c r="F578" s="2" t="s">
        <v>286</v>
      </c>
      <c r="G578" s="20" t="s">
        <v>270</v>
      </c>
      <c r="H578" s="160"/>
      <c r="I578" s="160">
        <v>1</v>
      </c>
      <c r="J578" s="160"/>
      <c r="K578" s="160"/>
      <c r="L578" s="160">
        <v>375</v>
      </c>
      <c r="M578" s="160"/>
      <c r="N578" s="160"/>
      <c r="O578" s="160">
        <v>1431.63</v>
      </c>
      <c r="P578" s="160"/>
    </row>
    <row r="579" spans="1:16" s="190" customFormat="1" ht="105" hidden="1" customHeight="1" outlineLevel="2" x14ac:dyDescent="0.3">
      <c r="A579" s="188"/>
      <c r="B579" s="185"/>
      <c r="C579" s="186"/>
      <c r="D579" s="187"/>
      <c r="E579" s="4" t="s">
        <v>422</v>
      </c>
      <c r="F579" s="4" t="s">
        <v>286</v>
      </c>
      <c r="G579" s="58" t="s">
        <v>401</v>
      </c>
      <c r="H579" s="189"/>
      <c r="I579" s="189">
        <v>1</v>
      </c>
      <c r="J579" s="189"/>
      <c r="K579" s="189"/>
      <c r="L579" s="189">
        <v>550</v>
      </c>
      <c r="M579" s="189"/>
      <c r="N579" s="189"/>
      <c r="O579" s="189">
        <v>2838.4814500000002</v>
      </c>
      <c r="P579" s="189"/>
    </row>
    <row r="580" spans="1:16" s="75" customFormat="1" ht="27.95" customHeight="1" collapsed="1" x14ac:dyDescent="0.25">
      <c r="A580" s="70" t="s">
        <v>453</v>
      </c>
      <c r="B580" s="252" t="s">
        <v>49</v>
      </c>
      <c r="C580" s="253"/>
      <c r="D580" s="58" t="s">
        <v>50</v>
      </c>
      <c r="E580" s="2" t="s">
        <v>421</v>
      </c>
      <c r="F580" s="2" t="s">
        <v>286</v>
      </c>
      <c r="G580" s="20"/>
      <c r="H580" s="144">
        <f>SUM(H581:H591)</f>
        <v>3</v>
      </c>
      <c r="I580" s="144">
        <f t="shared" ref="I580:O580" si="29">SUM(I581:I591)</f>
        <v>0</v>
      </c>
      <c r="J580" s="144">
        <f t="shared" si="29"/>
        <v>1</v>
      </c>
      <c r="K580" s="144">
        <f t="shared" si="29"/>
        <v>1360</v>
      </c>
      <c r="L580" s="144">
        <f t="shared" si="29"/>
        <v>0</v>
      </c>
      <c r="M580" s="144">
        <f t="shared" si="29"/>
        <v>750</v>
      </c>
      <c r="N580" s="144">
        <f t="shared" si="29"/>
        <v>6436.5263100000011</v>
      </c>
      <c r="O580" s="144">
        <f t="shared" si="29"/>
        <v>0</v>
      </c>
      <c r="P580" s="144">
        <f>SUM(P581:P591)</f>
        <v>1841.82548</v>
      </c>
    </row>
    <row r="581" spans="1:16" s="24" customFormat="1" ht="15" hidden="1" customHeight="1" outlineLevel="1" x14ac:dyDescent="0.3">
      <c r="A581" s="70"/>
      <c r="B581" s="252"/>
      <c r="C581" s="253"/>
      <c r="D581" s="187"/>
      <c r="E581" s="2" t="s">
        <v>421</v>
      </c>
      <c r="F581" s="2" t="s">
        <v>286</v>
      </c>
      <c r="G581" s="20" t="s">
        <v>277</v>
      </c>
      <c r="H581" s="160">
        <v>1</v>
      </c>
      <c r="I581" s="160"/>
      <c r="J581" s="160"/>
      <c r="K581" s="160">
        <v>150</v>
      </c>
      <c r="L581" s="160"/>
      <c r="M581" s="160"/>
      <c r="N581" s="160">
        <v>431.29334600000004</v>
      </c>
      <c r="O581" s="160"/>
      <c r="P581" s="160"/>
    </row>
    <row r="582" spans="1:16" s="24" customFormat="1" ht="15" hidden="1" customHeight="1" outlineLevel="1" x14ac:dyDescent="0.3">
      <c r="A582" s="70"/>
      <c r="B582" s="252"/>
      <c r="C582" s="253"/>
      <c r="D582" s="187"/>
      <c r="E582" s="2" t="s">
        <v>421</v>
      </c>
      <c r="F582" s="2" t="s">
        <v>286</v>
      </c>
      <c r="G582" s="20" t="s">
        <v>277</v>
      </c>
      <c r="H582" s="160"/>
      <c r="I582" s="160"/>
      <c r="J582" s="160"/>
      <c r="K582" s="160">
        <v>150</v>
      </c>
      <c r="L582" s="160"/>
      <c r="M582" s="160"/>
      <c r="N582" s="160">
        <v>431.29334600000004</v>
      </c>
      <c r="O582" s="160"/>
      <c r="P582" s="160"/>
    </row>
    <row r="583" spans="1:16" s="24" customFormat="1" ht="15" hidden="1" customHeight="1" outlineLevel="1" x14ac:dyDescent="0.3">
      <c r="A583" s="70"/>
      <c r="B583" s="252"/>
      <c r="C583" s="253"/>
      <c r="D583" s="187"/>
      <c r="E583" s="2" t="s">
        <v>421</v>
      </c>
      <c r="F583" s="2" t="s">
        <v>286</v>
      </c>
      <c r="G583" s="20" t="s">
        <v>277</v>
      </c>
      <c r="H583" s="160"/>
      <c r="I583" s="160"/>
      <c r="J583" s="160"/>
      <c r="K583" s="160">
        <v>150</v>
      </c>
      <c r="L583" s="160"/>
      <c r="M583" s="160"/>
      <c r="N583" s="160">
        <v>431.29334600000004</v>
      </c>
      <c r="O583" s="160"/>
      <c r="P583" s="160"/>
    </row>
    <row r="584" spans="1:16" s="24" customFormat="1" ht="15" hidden="1" customHeight="1" outlineLevel="1" x14ac:dyDescent="0.3">
      <c r="A584" s="70"/>
      <c r="B584" s="252"/>
      <c r="C584" s="253"/>
      <c r="D584" s="187"/>
      <c r="E584" s="2" t="s">
        <v>421</v>
      </c>
      <c r="F584" s="2" t="s">
        <v>286</v>
      </c>
      <c r="G584" s="20" t="s">
        <v>277</v>
      </c>
      <c r="H584" s="160"/>
      <c r="I584" s="160"/>
      <c r="J584" s="160"/>
      <c r="K584" s="160">
        <v>150</v>
      </c>
      <c r="L584" s="160"/>
      <c r="M584" s="160"/>
      <c r="N584" s="160">
        <v>431.29334600000004</v>
      </c>
      <c r="O584" s="160"/>
      <c r="P584" s="160"/>
    </row>
    <row r="585" spans="1:16" s="24" customFormat="1" ht="15" hidden="1" customHeight="1" outlineLevel="1" x14ac:dyDescent="0.3">
      <c r="A585" s="70"/>
      <c r="B585" s="252"/>
      <c r="C585" s="253"/>
      <c r="D585" s="187"/>
      <c r="E585" s="2" t="s">
        <v>421</v>
      </c>
      <c r="F585" s="2" t="s">
        <v>286</v>
      </c>
      <c r="G585" s="20" t="s">
        <v>277</v>
      </c>
      <c r="H585" s="160"/>
      <c r="I585" s="160"/>
      <c r="J585" s="160"/>
      <c r="K585" s="160">
        <v>150</v>
      </c>
      <c r="L585" s="160"/>
      <c r="M585" s="160"/>
      <c r="N585" s="160">
        <v>431.29334600000004</v>
      </c>
      <c r="O585" s="160"/>
      <c r="P585" s="160"/>
    </row>
    <row r="586" spans="1:16" s="24" customFormat="1" ht="120" hidden="1" customHeight="1" outlineLevel="1" x14ac:dyDescent="0.3">
      <c r="A586" s="70"/>
      <c r="B586" s="252"/>
      <c r="C586" s="253"/>
      <c r="D586" s="187"/>
      <c r="E586" s="2" t="s">
        <v>421</v>
      </c>
      <c r="F586" s="2" t="s">
        <v>286</v>
      </c>
      <c r="G586" s="20" t="s">
        <v>165</v>
      </c>
      <c r="H586" s="160">
        <v>1</v>
      </c>
      <c r="I586" s="160"/>
      <c r="J586" s="160"/>
      <c r="K586" s="160">
        <v>10</v>
      </c>
      <c r="L586" s="160"/>
      <c r="M586" s="160"/>
      <c r="N586" s="160">
        <v>1095.76386</v>
      </c>
      <c r="O586" s="160"/>
      <c r="P586" s="160"/>
    </row>
    <row r="587" spans="1:16" s="24" customFormat="1" ht="195" hidden="1" customHeight="1" outlineLevel="1" x14ac:dyDescent="0.3">
      <c r="A587" s="70"/>
      <c r="B587" s="252"/>
      <c r="C587" s="253"/>
      <c r="D587" s="187"/>
      <c r="E587" s="2" t="s">
        <v>421</v>
      </c>
      <c r="F587" s="2" t="s">
        <v>286</v>
      </c>
      <c r="G587" s="20" t="s">
        <v>284</v>
      </c>
      <c r="H587" s="160">
        <v>1</v>
      </c>
      <c r="I587" s="160"/>
      <c r="J587" s="160"/>
      <c r="K587" s="160">
        <v>150</v>
      </c>
      <c r="L587" s="160"/>
      <c r="M587" s="160"/>
      <c r="N587" s="160">
        <f>3184.29572/4</f>
        <v>796.07393000000002</v>
      </c>
      <c r="O587" s="160"/>
      <c r="P587" s="160"/>
    </row>
    <row r="588" spans="1:16" s="24" customFormat="1" ht="195" hidden="1" customHeight="1" outlineLevel="1" x14ac:dyDescent="0.3">
      <c r="A588" s="70"/>
      <c r="B588" s="252"/>
      <c r="C588" s="253"/>
      <c r="D588" s="187"/>
      <c r="E588" s="2" t="s">
        <v>421</v>
      </c>
      <c r="F588" s="2" t="s">
        <v>286</v>
      </c>
      <c r="G588" s="20" t="s">
        <v>284</v>
      </c>
      <c r="H588" s="160"/>
      <c r="I588" s="160"/>
      <c r="J588" s="160"/>
      <c r="K588" s="160">
        <v>150</v>
      </c>
      <c r="L588" s="160"/>
      <c r="M588" s="160"/>
      <c r="N588" s="160">
        <v>796.07393000000002</v>
      </c>
      <c r="O588" s="160"/>
      <c r="P588" s="160"/>
    </row>
    <row r="589" spans="1:16" s="24" customFormat="1" ht="195" hidden="1" customHeight="1" outlineLevel="1" x14ac:dyDescent="0.3">
      <c r="A589" s="70"/>
      <c r="B589" s="252"/>
      <c r="C589" s="253"/>
      <c r="D589" s="187"/>
      <c r="E589" s="2" t="s">
        <v>421</v>
      </c>
      <c r="F589" s="2" t="s">
        <v>286</v>
      </c>
      <c r="G589" s="20" t="s">
        <v>284</v>
      </c>
      <c r="H589" s="160"/>
      <c r="I589" s="160"/>
      <c r="J589" s="160"/>
      <c r="K589" s="160">
        <v>150</v>
      </c>
      <c r="L589" s="160"/>
      <c r="M589" s="160"/>
      <c r="N589" s="160">
        <f>3184.29572/4</f>
        <v>796.07393000000002</v>
      </c>
      <c r="O589" s="160"/>
      <c r="P589" s="160"/>
    </row>
    <row r="590" spans="1:16" s="24" customFormat="1" ht="195" hidden="1" customHeight="1" outlineLevel="1" x14ac:dyDescent="0.3">
      <c r="A590" s="70"/>
      <c r="B590" s="252"/>
      <c r="C590" s="253"/>
      <c r="D590" s="187"/>
      <c r="E590" s="2" t="s">
        <v>421</v>
      </c>
      <c r="F590" s="2" t="s">
        <v>286</v>
      </c>
      <c r="G590" s="20" t="s">
        <v>284</v>
      </c>
      <c r="H590" s="160"/>
      <c r="I590" s="160"/>
      <c r="J590" s="160"/>
      <c r="K590" s="160">
        <v>150</v>
      </c>
      <c r="L590" s="160"/>
      <c r="M590" s="160"/>
      <c r="N590" s="160">
        <v>796.07393000000002</v>
      </c>
      <c r="O590" s="160"/>
      <c r="P590" s="160"/>
    </row>
    <row r="591" spans="1:16" s="24" customFormat="1" ht="120" hidden="1" customHeight="1" outlineLevel="1" x14ac:dyDescent="0.3">
      <c r="A591" s="70"/>
      <c r="B591" s="252"/>
      <c r="C591" s="253"/>
      <c r="D591" s="187"/>
      <c r="E591" s="2" t="s">
        <v>421</v>
      </c>
      <c r="F591" s="2" t="s">
        <v>286</v>
      </c>
      <c r="G591" s="20" t="s">
        <v>413</v>
      </c>
      <c r="H591" s="148"/>
      <c r="I591" s="148"/>
      <c r="J591" s="148">
        <v>1</v>
      </c>
      <c r="K591" s="148"/>
      <c r="L591" s="148"/>
      <c r="M591" s="148">
        <v>750</v>
      </c>
      <c r="N591" s="148"/>
      <c r="O591" s="148"/>
      <c r="P591" s="148">
        <v>1841.82548</v>
      </c>
    </row>
    <row r="592" spans="1:16" s="75" customFormat="1" ht="27.95" customHeight="1" collapsed="1" x14ac:dyDescent="0.25">
      <c r="A592" s="70" t="s">
        <v>448</v>
      </c>
      <c r="B592" s="252"/>
      <c r="C592" s="253"/>
      <c r="D592" s="242" t="s">
        <v>55</v>
      </c>
      <c r="E592" s="4" t="s">
        <v>51</v>
      </c>
      <c r="F592" s="4" t="s">
        <v>288</v>
      </c>
      <c r="G592" s="58"/>
      <c r="H592" s="144">
        <f>SUM(H593:H593)</f>
        <v>0</v>
      </c>
      <c r="I592" s="144">
        <f>SUM(I593:I593)</f>
        <v>1</v>
      </c>
      <c r="J592" s="144">
        <f>SUM(J593:J593)</f>
        <v>0</v>
      </c>
      <c r="K592" s="144">
        <f>SUM(K593:K593)</f>
        <v>0</v>
      </c>
      <c r="L592" s="144">
        <f>SUM(L593:L593)</f>
        <v>15</v>
      </c>
      <c r="M592" s="144">
        <f>SUM(M593:M593)</f>
        <v>0</v>
      </c>
      <c r="N592" s="144">
        <f>SUM(N593:N593)</f>
        <v>0</v>
      </c>
      <c r="O592" s="144">
        <f>SUM(O593:O593)</f>
        <v>526.37071000000003</v>
      </c>
      <c r="P592" s="144">
        <f>SUM(P593:P593)</f>
        <v>0</v>
      </c>
    </row>
    <row r="593" spans="1:16" s="24" customFormat="1" ht="105" hidden="1" customHeight="1" outlineLevel="1" x14ac:dyDescent="0.3">
      <c r="A593" s="70"/>
      <c r="B593" s="252"/>
      <c r="C593" s="253"/>
      <c r="D593" s="243"/>
      <c r="E593" s="2" t="s">
        <v>51</v>
      </c>
      <c r="F593" s="2" t="s">
        <v>288</v>
      </c>
      <c r="G593" s="20" t="s">
        <v>128</v>
      </c>
      <c r="H593" s="160"/>
      <c r="I593" s="160">
        <v>1</v>
      </c>
      <c r="J593" s="160"/>
      <c r="K593" s="160"/>
      <c r="L593" s="160">
        <v>15</v>
      </c>
      <c r="M593" s="160"/>
      <c r="N593" s="160"/>
      <c r="O593" s="160">
        <v>526.37071000000003</v>
      </c>
      <c r="P593" s="160"/>
    </row>
    <row r="594" spans="1:16" s="75" customFormat="1" ht="27.95" customHeight="1" collapsed="1" x14ac:dyDescent="0.25">
      <c r="A594" s="70" t="s">
        <v>454</v>
      </c>
      <c r="B594" s="252"/>
      <c r="C594" s="253"/>
      <c r="D594" s="243"/>
      <c r="E594" s="4" t="s">
        <v>52</v>
      </c>
      <c r="F594" s="4" t="s">
        <v>286</v>
      </c>
      <c r="G594" s="58"/>
      <c r="H594" s="144">
        <f>SUM(H595:H596)</f>
        <v>1</v>
      </c>
      <c r="I594" s="144">
        <f>SUM(I595:I596)</f>
        <v>1</v>
      </c>
      <c r="J594" s="144">
        <f>SUM(J595:J596)</f>
        <v>0</v>
      </c>
      <c r="K594" s="144">
        <f>SUM(K595:K596)</f>
        <v>50</v>
      </c>
      <c r="L594" s="144">
        <f>SUM(L595:L596)</f>
        <v>50</v>
      </c>
      <c r="M594" s="144">
        <f>SUM(M595:M596)</f>
        <v>0</v>
      </c>
      <c r="N594" s="144">
        <f>SUM(N595:N596)</f>
        <v>578.79</v>
      </c>
      <c r="O594" s="144">
        <f>SUM(O595:O596)</f>
        <v>1464.7829999999999</v>
      </c>
      <c r="P594" s="144">
        <f>SUM(P595:P596)</f>
        <v>0</v>
      </c>
    </row>
    <row r="595" spans="1:16" s="24" customFormat="1" ht="105" hidden="1" customHeight="1" outlineLevel="1" x14ac:dyDescent="0.3">
      <c r="A595" s="70"/>
      <c r="B595" s="252"/>
      <c r="C595" s="253"/>
      <c r="D595" s="243"/>
      <c r="E595" s="2" t="s">
        <v>52</v>
      </c>
      <c r="F595" s="2" t="s">
        <v>286</v>
      </c>
      <c r="G595" s="20" t="s">
        <v>283</v>
      </c>
      <c r="H595" s="160">
        <v>1</v>
      </c>
      <c r="I595" s="160"/>
      <c r="J595" s="160"/>
      <c r="K595" s="160">
        <v>50</v>
      </c>
      <c r="L595" s="160"/>
      <c r="M595" s="160"/>
      <c r="N595" s="160">
        <v>578.79</v>
      </c>
      <c r="O595" s="160"/>
      <c r="P595" s="160"/>
    </row>
    <row r="596" spans="1:16" s="24" customFormat="1" ht="105" hidden="1" customHeight="1" outlineLevel="1" x14ac:dyDescent="0.3">
      <c r="A596" s="70"/>
      <c r="B596" s="252"/>
      <c r="C596" s="253"/>
      <c r="D596" s="243"/>
      <c r="E596" s="2" t="s">
        <v>52</v>
      </c>
      <c r="F596" s="2" t="s">
        <v>286</v>
      </c>
      <c r="G596" s="20" t="s">
        <v>285</v>
      </c>
      <c r="H596" s="160"/>
      <c r="I596" s="160">
        <v>1</v>
      </c>
      <c r="J596" s="160"/>
      <c r="K596" s="160"/>
      <c r="L596" s="160">
        <v>50</v>
      </c>
      <c r="M596" s="160"/>
      <c r="N596" s="160"/>
      <c r="O596" s="160">
        <v>1464.7829999999999</v>
      </c>
      <c r="P596" s="160"/>
    </row>
    <row r="597" spans="1:16" s="75" customFormat="1" ht="27.95" customHeight="1" collapsed="1" x14ac:dyDescent="0.25">
      <c r="A597" s="70" t="s">
        <v>451</v>
      </c>
      <c r="B597" s="252"/>
      <c r="C597" s="253"/>
      <c r="D597" s="243"/>
      <c r="E597" s="4" t="s">
        <v>53</v>
      </c>
      <c r="F597" s="4" t="s">
        <v>286</v>
      </c>
      <c r="G597" s="58"/>
      <c r="H597" s="144">
        <f>SUM(H598:H600)</f>
        <v>1</v>
      </c>
      <c r="I597" s="144">
        <f>SUM(I598:I600)</f>
        <v>2</v>
      </c>
      <c r="J597" s="144">
        <f>SUM(J598:J600)</f>
        <v>0</v>
      </c>
      <c r="K597" s="144">
        <f>SUM(K598:K600)</f>
        <v>149</v>
      </c>
      <c r="L597" s="144">
        <f>SUM(L598:L600)</f>
        <v>230</v>
      </c>
      <c r="M597" s="144">
        <f>SUM(M598:M600)</f>
        <v>0</v>
      </c>
      <c r="N597" s="144">
        <f>SUM(N598:N600)</f>
        <v>552.99</v>
      </c>
      <c r="O597" s="144">
        <f>SUM(O598:O600)</f>
        <v>3253.0792000000001</v>
      </c>
      <c r="P597" s="144">
        <f>SUM(P598:P600)</f>
        <v>0</v>
      </c>
    </row>
    <row r="598" spans="1:16" s="24" customFormat="1" ht="135" hidden="1" customHeight="1" outlineLevel="1" x14ac:dyDescent="0.3">
      <c r="A598" s="70"/>
      <c r="B598" s="252"/>
      <c r="C598" s="253"/>
      <c r="D598" s="243"/>
      <c r="E598" s="2" t="s">
        <v>53</v>
      </c>
      <c r="F598" s="2" t="s">
        <v>286</v>
      </c>
      <c r="G598" s="20" t="s">
        <v>237</v>
      </c>
      <c r="H598" s="160">
        <v>1</v>
      </c>
      <c r="I598" s="160"/>
      <c r="J598" s="160"/>
      <c r="K598" s="160">
        <v>149</v>
      </c>
      <c r="L598" s="160"/>
      <c r="M598" s="160"/>
      <c r="N598" s="160">
        <v>552.99</v>
      </c>
      <c r="O598" s="160"/>
      <c r="P598" s="160"/>
    </row>
    <row r="599" spans="1:16" s="24" customFormat="1" ht="150" hidden="1" customHeight="1" outlineLevel="1" x14ac:dyDescent="0.3">
      <c r="A599" s="70"/>
      <c r="B599" s="252"/>
      <c r="C599" s="253"/>
      <c r="D599" s="243"/>
      <c r="E599" s="2" t="s">
        <v>53</v>
      </c>
      <c r="F599" s="2" t="s">
        <v>286</v>
      </c>
      <c r="G599" s="20" t="s">
        <v>145</v>
      </c>
      <c r="H599" s="160"/>
      <c r="I599" s="160">
        <v>1</v>
      </c>
      <c r="J599" s="160"/>
      <c r="K599" s="160"/>
      <c r="L599" s="160">
        <v>80</v>
      </c>
      <c r="M599" s="160"/>
      <c r="N599" s="160"/>
      <c r="O599" s="160">
        <v>1083.0032900000001</v>
      </c>
      <c r="P599" s="160"/>
    </row>
    <row r="600" spans="1:16" s="24" customFormat="1" ht="195" hidden="1" customHeight="1" outlineLevel="1" x14ac:dyDescent="0.3">
      <c r="A600" s="70"/>
      <c r="B600" s="252"/>
      <c r="C600" s="253"/>
      <c r="D600" s="243"/>
      <c r="E600" s="2" t="s">
        <v>53</v>
      </c>
      <c r="F600" s="2" t="s">
        <v>286</v>
      </c>
      <c r="G600" s="20" t="s">
        <v>175</v>
      </c>
      <c r="H600" s="160"/>
      <c r="I600" s="160">
        <v>1</v>
      </c>
      <c r="J600" s="160"/>
      <c r="K600" s="160"/>
      <c r="L600" s="160">
        <v>150</v>
      </c>
      <c r="M600" s="160"/>
      <c r="N600" s="160"/>
      <c r="O600" s="160">
        <v>2170.07591</v>
      </c>
      <c r="P600" s="160"/>
    </row>
    <row r="601" spans="1:16" s="75" customFormat="1" ht="27.95" customHeight="1" collapsed="1" x14ac:dyDescent="0.25">
      <c r="A601" s="70" t="s">
        <v>449</v>
      </c>
      <c r="B601" s="252"/>
      <c r="C601" s="253"/>
      <c r="D601" s="243"/>
      <c r="E601" s="4" t="s">
        <v>54</v>
      </c>
      <c r="F601" s="4" t="s">
        <v>286</v>
      </c>
      <c r="G601" s="58"/>
      <c r="H601" s="144">
        <f>SUM(H602)</f>
        <v>0</v>
      </c>
      <c r="I601" s="144">
        <f t="shared" ref="I601:P601" si="30">SUM(I602)</f>
        <v>0</v>
      </c>
      <c r="J601" s="144">
        <f t="shared" si="30"/>
        <v>1</v>
      </c>
      <c r="K601" s="144">
        <f t="shared" si="30"/>
        <v>0</v>
      </c>
      <c r="L601" s="144">
        <f t="shared" si="30"/>
        <v>0</v>
      </c>
      <c r="M601" s="144">
        <f t="shared" si="30"/>
        <v>120</v>
      </c>
      <c r="N601" s="144">
        <f t="shared" si="30"/>
        <v>0</v>
      </c>
      <c r="O601" s="144">
        <f t="shared" si="30"/>
        <v>0</v>
      </c>
      <c r="P601" s="144">
        <f t="shared" si="30"/>
        <v>2610.3505799999998</v>
      </c>
    </row>
    <row r="602" spans="1:16" s="24" customFormat="1" ht="195" hidden="1" customHeight="1" outlineLevel="1" x14ac:dyDescent="0.3">
      <c r="A602" s="70"/>
      <c r="B602" s="159"/>
      <c r="C602" s="14"/>
      <c r="D602" s="244"/>
      <c r="E602" s="2" t="s">
        <v>54</v>
      </c>
      <c r="F602" s="2" t="s">
        <v>286</v>
      </c>
      <c r="G602" s="20" t="s">
        <v>384</v>
      </c>
      <c r="H602" s="160"/>
      <c r="I602" s="160"/>
      <c r="J602" s="160">
        <v>1</v>
      </c>
      <c r="K602" s="160"/>
      <c r="L602" s="160"/>
      <c r="M602" s="160">
        <f>15*8</f>
        <v>120</v>
      </c>
      <c r="N602" s="160"/>
      <c r="O602" s="160"/>
      <c r="P602" s="160">
        <v>2610.3505799999998</v>
      </c>
    </row>
    <row r="603" spans="1:16" s="75" customFormat="1" ht="27.95" customHeight="1" collapsed="1" x14ac:dyDescent="0.25">
      <c r="A603" s="70" t="s">
        <v>455</v>
      </c>
      <c r="B603" s="247" t="s">
        <v>408</v>
      </c>
      <c r="C603" s="248"/>
      <c r="D603" s="242" t="s">
        <v>50</v>
      </c>
      <c r="E603" s="2" t="s">
        <v>53</v>
      </c>
      <c r="F603" s="2" t="s">
        <v>286</v>
      </c>
      <c r="G603" s="20"/>
      <c r="H603" s="144">
        <f>SUM(H604:H606)</f>
        <v>0</v>
      </c>
      <c r="I603" s="144">
        <f t="shared" ref="I603:P603" si="31">SUM(I604:I606)</f>
        <v>2</v>
      </c>
      <c r="J603" s="144">
        <f t="shared" si="31"/>
        <v>1</v>
      </c>
      <c r="K603" s="144">
        <f t="shared" si="31"/>
        <v>0</v>
      </c>
      <c r="L603" s="144">
        <f t="shared" si="31"/>
        <v>298.69</v>
      </c>
      <c r="M603" s="144">
        <f t="shared" si="31"/>
        <v>150</v>
      </c>
      <c r="N603" s="144">
        <f t="shared" si="31"/>
        <v>0</v>
      </c>
      <c r="O603" s="144">
        <f t="shared" si="31"/>
        <v>4327.88393</v>
      </c>
      <c r="P603" s="144">
        <f t="shared" si="31"/>
        <v>3033.43037</v>
      </c>
    </row>
    <row r="604" spans="1:16" s="24" customFormat="1" ht="120" hidden="1" customHeight="1" outlineLevel="1" x14ac:dyDescent="0.3">
      <c r="A604" s="70"/>
      <c r="B604" s="249"/>
      <c r="C604" s="250"/>
      <c r="D604" s="243"/>
      <c r="E604" s="2" t="s">
        <v>53</v>
      </c>
      <c r="F604" s="2" t="s">
        <v>286</v>
      </c>
      <c r="G604" s="20" t="s">
        <v>280</v>
      </c>
      <c r="H604" s="160"/>
      <c r="I604" s="160">
        <v>1</v>
      </c>
      <c r="J604" s="160"/>
      <c r="K604" s="160"/>
      <c r="L604" s="160">
        <v>148.69</v>
      </c>
      <c r="M604" s="160"/>
      <c r="N604" s="160"/>
      <c r="O604" s="160">
        <v>2308.8901300000002</v>
      </c>
      <c r="P604" s="160"/>
    </row>
    <row r="605" spans="1:16" s="24" customFormat="1" ht="120" hidden="1" customHeight="1" outlineLevel="1" x14ac:dyDescent="0.3">
      <c r="A605" s="70"/>
      <c r="B605" s="249"/>
      <c r="C605" s="250"/>
      <c r="D605" s="243"/>
      <c r="E605" s="2" t="s">
        <v>53</v>
      </c>
      <c r="F605" s="2" t="s">
        <v>286</v>
      </c>
      <c r="G605" s="20" t="s">
        <v>398</v>
      </c>
      <c r="H605" s="160"/>
      <c r="I605" s="160"/>
      <c r="J605" s="160">
        <v>1</v>
      </c>
      <c r="K605" s="160"/>
      <c r="L605" s="160"/>
      <c r="M605" s="160">
        <v>150</v>
      </c>
      <c r="N605" s="160"/>
      <c r="O605" s="160"/>
      <c r="P605" s="160">
        <v>3033.43037</v>
      </c>
    </row>
    <row r="606" spans="1:16" s="24" customFormat="1" ht="90" hidden="1" customHeight="1" outlineLevel="1" x14ac:dyDescent="0.3">
      <c r="A606" s="70"/>
      <c r="B606" s="249"/>
      <c r="C606" s="250"/>
      <c r="D606" s="243"/>
      <c r="E606" s="2" t="s">
        <v>53</v>
      </c>
      <c r="F606" s="2" t="s">
        <v>286</v>
      </c>
      <c r="G606" s="20" t="s">
        <v>282</v>
      </c>
      <c r="H606" s="160"/>
      <c r="I606" s="160">
        <v>1</v>
      </c>
      <c r="J606" s="160"/>
      <c r="K606" s="160"/>
      <c r="L606" s="160">
        <v>150</v>
      </c>
      <c r="M606" s="160"/>
      <c r="N606" s="160"/>
      <c r="O606" s="160">
        <v>2018.9938</v>
      </c>
      <c r="P606" s="160"/>
    </row>
    <row r="607" spans="1:16" s="75" customFormat="1" ht="27.95" customHeight="1" collapsed="1" x14ac:dyDescent="0.25">
      <c r="A607" s="70" t="s">
        <v>456</v>
      </c>
      <c r="B607" s="249"/>
      <c r="C607" s="250"/>
      <c r="D607" s="243"/>
      <c r="E607" s="2" t="s">
        <v>54</v>
      </c>
      <c r="F607" s="2" t="s">
        <v>286</v>
      </c>
      <c r="G607" s="20"/>
      <c r="H607" s="144">
        <f>SUM(H608)</f>
        <v>0</v>
      </c>
      <c r="I607" s="144">
        <f t="shared" ref="I607:P607" si="32">SUM(I608)</f>
        <v>0</v>
      </c>
      <c r="J607" s="144">
        <f t="shared" si="32"/>
        <v>1</v>
      </c>
      <c r="K607" s="144">
        <f t="shared" si="32"/>
        <v>0</v>
      </c>
      <c r="L607" s="144">
        <f t="shared" si="32"/>
        <v>0</v>
      </c>
      <c r="M607" s="144">
        <f t="shared" si="32"/>
        <v>333.15</v>
      </c>
      <c r="N607" s="144">
        <f t="shared" si="32"/>
        <v>0</v>
      </c>
      <c r="O607" s="144">
        <f t="shared" si="32"/>
        <v>0</v>
      </c>
      <c r="P607" s="144">
        <f t="shared" si="32"/>
        <v>4678.2402199999997</v>
      </c>
    </row>
    <row r="608" spans="1:16" s="24" customFormat="1" ht="165" hidden="1" customHeight="1" outlineLevel="1" x14ac:dyDescent="0.3">
      <c r="A608" s="70"/>
      <c r="B608" s="249"/>
      <c r="C608" s="250"/>
      <c r="D608" s="243"/>
      <c r="E608" s="2" t="s">
        <v>54</v>
      </c>
      <c r="F608" s="2" t="s">
        <v>286</v>
      </c>
      <c r="G608" s="20" t="s">
        <v>416</v>
      </c>
      <c r="H608" s="160"/>
      <c r="I608" s="160"/>
      <c r="J608" s="160">
        <v>1</v>
      </c>
      <c r="K608" s="160"/>
      <c r="L608" s="160"/>
      <c r="M608" s="160">
        <v>333.15</v>
      </c>
      <c r="N608" s="160"/>
      <c r="O608" s="160"/>
      <c r="P608" s="160">
        <v>4678.2402199999997</v>
      </c>
    </row>
    <row r="609" spans="1:91" s="75" customFormat="1" ht="27.95" customHeight="1" collapsed="1" x14ac:dyDescent="0.25">
      <c r="A609" s="70" t="s">
        <v>457</v>
      </c>
      <c r="B609" s="249"/>
      <c r="C609" s="250"/>
      <c r="D609" s="243"/>
      <c r="E609" s="2" t="s">
        <v>422</v>
      </c>
      <c r="F609" s="2" t="s">
        <v>286</v>
      </c>
      <c r="G609" s="20"/>
      <c r="H609" s="144">
        <f t="shared" ref="H609:P609" si="33">SUM(H610:H612)</f>
        <v>0</v>
      </c>
      <c r="I609" s="144">
        <f t="shared" si="33"/>
        <v>0</v>
      </c>
      <c r="J609" s="144">
        <f t="shared" si="33"/>
        <v>3</v>
      </c>
      <c r="K609" s="144">
        <f t="shared" si="33"/>
        <v>0</v>
      </c>
      <c r="L609" s="144">
        <f t="shared" si="33"/>
        <v>0</v>
      </c>
      <c r="M609" s="144">
        <f t="shared" si="33"/>
        <v>1299</v>
      </c>
      <c r="N609" s="144">
        <f t="shared" si="33"/>
        <v>0</v>
      </c>
      <c r="O609" s="144">
        <f t="shared" si="33"/>
        <v>0</v>
      </c>
      <c r="P609" s="144">
        <f t="shared" si="33"/>
        <v>17093.934380000002</v>
      </c>
    </row>
    <row r="610" spans="1:91" s="24" customFormat="1" ht="285" hidden="1" customHeight="1" outlineLevel="1" x14ac:dyDescent="0.3">
      <c r="A610" s="70" t="s">
        <v>457</v>
      </c>
      <c r="B610" s="249"/>
      <c r="C610" s="250"/>
      <c r="D610" s="243"/>
      <c r="E610" s="2" t="s">
        <v>422</v>
      </c>
      <c r="F610" s="2" t="s">
        <v>286</v>
      </c>
      <c r="G610" s="20" t="s">
        <v>418</v>
      </c>
      <c r="H610" s="160"/>
      <c r="I610" s="160"/>
      <c r="J610" s="160">
        <v>1</v>
      </c>
      <c r="K610" s="160"/>
      <c r="L610" s="160"/>
      <c r="M610" s="160">
        <v>379.4</v>
      </c>
      <c r="N610" s="160"/>
      <c r="O610" s="160"/>
      <c r="P610" s="160">
        <v>6358.7862400000004</v>
      </c>
    </row>
    <row r="611" spans="1:91" s="24" customFormat="1" ht="210" hidden="1" customHeight="1" outlineLevel="1" x14ac:dyDescent="0.3">
      <c r="A611" s="70"/>
      <c r="B611" s="249"/>
      <c r="C611" s="250"/>
      <c r="D611" s="243"/>
      <c r="E611" s="2" t="s">
        <v>422</v>
      </c>
      <c r="F611" s="2" t="s">
        <v>286</v>
      </c>
      <c r="G611" s="20" t="s">
        <v>415</v>
      </c>
      <c r="H611" s="160"/>
      <c r="I611" s="160"/>
      <c r="J611" s="160">
        <v>1</v>
      </c>
      <c r="K611" s="160"/>
      <c r="L611" s="160"/>
      <c r="M611" s="160">
        <v>519</v>
      </c>
      <c r="N611" s="160"/>
      <c r="O611" s="160"/>
      <c r="P611" s="160">
        <v>4338.0586000000003</v>
      </c>
    </row>
    <row r="612" spans="1:91" s="24" customFormat="1" ht="120" hidden="1" customHeight="1" outlineLevel="1" x14ac:dyDescent="0.3">
      <c r="A612" s="70"/>
      <c r="B612" s="249"/>
      <c r="C612" s="250"/>
      <c r="D612" s="243"/>
      <c r="E612" s="2" t="s">
        <v>422</v>
      </c>
      <c r="F612" s="2" t="s">
        <v>286</v>
      </c>
      <c r="G612" s="20" t="s">
        <v>414</v>
      </c>
      <c r="H612" s="160"/>
      <c r="I612" s="160"/>
      <c r="J612" s="160">
        <v>1</v>
      </c>
      <c r="K612" s="160"/>
      <c r="L612" s="160"/>
      <c r="M612" s="160">
        <v>400.6</v>
      </c>
      <c r="N612" s="160"/>
      <c r="O612" s="160"/>
      <c r="P612" s="160">
        <v>6397.0895399999999</v>
      </c>
    </row>
    <row r="613" spans="1:91" s="75" customFormat="1" ht="27.95" customHeight="1" collapsed="1" x14ac:dyDescent="0.25">
      <c r="A613" s="70" t="s">
        <v>465</v>
      </c>
      <c r="B613" s="249"/>
      <c r="C613" s="250"/>
      <c r="D613" s="243"/>
      <c r="E613" s="2" t="s">
        <v>421</v>
      </c>
      <c r="F613" s="2" t="s">
        <v>286</v>
      </c>
      <c r="G613" s="20"/>
      <c r="H613" s="144">
        <f>SUM(H614:H616)</f>
        <v>0</v>
      </c>
      <c r="I613" s="144">
        <f t="shared" ref="I613:P613" si="34">SUM(I614:I616)</f>
        <v>1</v>
      </c>
      <c r="J613" s="144">
        <f t="shared" si="34"/>
        <v>2</v>
      </c>
      <c r="K613" s="144">
        <f t="shared" si="34"/>
        <v>0</v>
      </c>
      <c r="L613" s="144">
        <f t="shared" si="34"/>
        <v>850</v>
      </c>
      <c r="M613" s="144">
        <f t="shared" si="34"/>
        <v>3984</v>
      </c>
      <c r="N613" s="144">
        <f t="shared" si="34"/>
        <v>0</v>
      </c>
      <c r="O613" s="144">
        <f t="shared" si="34"/>
        <v>5320.1807500000004</v>
      </c>
      <c r="P613" s="144">
        <f t="shared" si="34"/>
        <v>11590.117770000001</v>
      </c>
    </row>
    <row r="614" spans="1:91" s="24" customFormat="1" ht="120" hidden="1" customHeight="1" outlineLevel="1" x14ac:dyDescent="0.3">
      <c r="A614" s="70"/>
      <c r="B614" s="249"/>
      <c r="C614" s="250"/>
      <c r="D614" s="243"/>
      <c r="E614" s="2" t="s">
        <v>421</v>
      </c>
      <c r="F614" s="2" t="s">
        <v>286</v>
      </c>
      <c r="G614" s="20" t="s">
        <v>406</v>
      </c>
      <c r="H614" s="160"/>
      <c r="I614" s="160">
        <v>1</v>
      </c>
      <c r="J614" s="160"/>
      <c r="K614" s="160"/>
      <c r="L614" s="160">
        <v>850</v>
      </c>
      <c r="M614" s="160"/>
      <c r="N614" s="160"/>
      <c r="O614" s="160">
        <v>5320.1807500000004</v>
      </c>
      <c r="P614" s="160"/>
    </row>
    <row r="615" spans="1:91" s="24" customFormat="1" ht="195" hidden="1" customHeight="1" outlineLevel="1" x14ac:dyDescent="0.3">
      <c r="A615" s="70"/>
      <c r="B615" s="249"/>
      <c r="C615" s="250"/>
      <c r="D615" s="243"/>
      <c r="E615" s="2" t="s">
        <v>421</v>
      </c>
      <c r="F615" s="2" t="s">
        <v>286</v>
      </c>
      <c r="G615" s="20" t="s">
        <v>417</v>
      </c>
      <c r="H615" s="160"/>
      <c r="I615" s="160"/>
      <c r="J615" s="160">
        <v>1</v>
      </c>
      <c r="K615" s="160"/>
      <c r="L615" s="160"/>
      <c r="M615" s="160">
        <v>3334</v>
      </c>
      <c r="N615" s="160"/>
      <c r="O615" s="160"/>
      <c r="P615" s="160">
        <v>7011.1232799999998</v>
      </c>
    </row>
    <row r="616" spans="1:91" s="24" customFormat="1" ht="210" hidden="1" customHeight="1" outlineLevel="1" x14ac:dyDescent="0.3">
      <c r="A616" s="70"/>
      <c r="B616" s="249"/>
      <c r="C616" s="250"/>
      <c r="D616" s="244"/>
      <c r="E616" s="2" t="s">
        <v>421</v>
      </c>
      <c r="F616" s="2" t="s">
        <v>286</v>
      </c>
      <c r="G616" s="20" t="s">
        <v>411</v>
      </c>
      <c r="H616" s="160"/>
      <c r="I616" s="160"/>
      <c r="J616" s="160">
        <v>1</v>
      </c>
      <c r="K616" s="160"/>
      <c r="L616" s="160"/>
      <c r="M616" s="160">
        <v>650</v>
      </c>
      <c r="N616" s="160"/>
      <c r="O616" s="160"/>
      <c r="P616" s="160">
        <v>4578.99449</v>
      </c>
    </row>
    <row r="617" spans="1:91" s="75" customFormat="1" ht="27.95" customHeight="1" collapsed="1" x14ac:dyDescent="0.25">
      <c r="A617" s="70" t="s">
        <v>455</v>
      </c>
      <c r="B617" s="249"/>
      <c r="C617" s="250"/>
      <c r="D617" s="245" t="s">
        <v>55</v>
      </c>
      <c r="E617" s="3" t="s">
        <v>53</v>
      </c>
      <c r="F617" s="2" t="s">
        <v>286</v>
      </c>
      <c r="G617" s="20"/>
      <c r="H617" s="144">
        <f>SUM(H618:H618)</f>
        <v>0</v>
      </c>
      <c r="I617" s="144">
        <f t="shared" ref="I617:P617" si="35">SUM(I618:I618)</f>
        <v>0</v>
      </c>
      <c r="J617" s="144">
        <f t="shared" si="35"/>
        <v>1</v>
      </c>
      <c r="K617" s="144">
        <f t="shared" si="35"/>
        <v>0</v>
      </c>
      <c r="L617" s="144">
        <f t="shared" si="35"/>
        <v>0</v>
      </c>
      <c r="M617" s="144">
        <f t="shared" si="35"/>
        <v>150</v>
      </c>
      <c r="N617" s="144">
        <f t="shared" si="35"/>
        <v>0</v>
      </c>
      <c r="O617" s="144">
        <f t="shared" si="35"/>
        <v>0</v>
      </c>
      <c r="P617" s="144">
        <f t="shared" si="35"/>
        <v>3300.5158099999999</v>
      </c>
    </row>
    <row r="618" spans="1:91" s="24" customFormat="1" ht="262.5" hidden="1" customHeight="1" outlineLevel="1" x14ac:dyDescent="0.3">
      <c r="A618" s="72"/>
      <c r="B618" s="249"/>
      <c r="C618" s="250"/>
      <c r="D618" s="246"/>
      <c r="E618" s="20" t="s">
        <v>53</v>
      </c>
      <c r="F618" s="20" t="s">
        <v>286</v>
      </c>
      <c r="G618" s="20" t="s">
        <v>399</v>
      </c>
      <c r="H618" s="23"/>
      <c r="I618" s="23"/>
      <c r="J618" s="23">
        <v>1</v>
      </c>
      <c r="K618" s="23"/>
      <c r="L618" s="23"/>
      <c r="M618" s="23">
        <v>150</v>
      </c>
      <c r="N618" s="23"/>
      <c r="O618" s="23"/>
      <c r="P618" s="23">
        <v>3300.5158099999999</v>
      </c>
    </row>
    <row r="619" spans="1:91" hidden="1" collapsed="1" x14ac:dyDescent="0.3">
      <c r="K619" s="38">
        <f>K553+L553+M553+K555+K558+K568+K577+K580+K592+K594+K597+K603+K607+K609+K613+L555+L558+L568+L577+L580+L592+L594+L597+L603+L607+L609+L613+M555+M558+M568+M577+M580+M592+M594+M597+M603+M607+M609+M613+K617+L617+M617+K601+L601+M601</f>
        <v>12738.84</v>
      </c>
      <c r="N619" s="38">
        <f>N553+O553+P553+N555+N558+N568+N577+N580+N592+N594+N597+N603+N607+N609+N613+O555+O558+O568+O577+O580+O592+O594+O597+O603+O607+O609+O613+P555+P558+P568+P577+P580+P592+P594+P597+P603+P607+P609+P613+N617+O617+P617+N601+O601+P601</f>
        <v>91508.601969999989</v>
      </c>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24"/>
      <c r="AS619" s="24"/>
      <c r="AT619" s="24"/>
      <c r="AU619" s="24"/>
      <c r="AV619" s="24"/>
      <c r="AW619" s="24"/>
      <c r="AX619" s="24"/>
      <c r="AY619" s="24"/>
      <c r="AZ619" s="24"/>
      <c r="BA619" s="24"/>
      <c r="BB619" s="24"/>
      <c r="BC619" s="24"/>
      <c r="BD619" s="24"/>
      <c r="BE619" s="24"/>
      <c r="BF619" s="24"/>
      <c r="BG619" s="24"/>
      <c r="BH619" s="24"/>
      <c r="BI619" s="24"/>
      <c r="BJ619" s="24"/>
      <c r="BK619" s="24"/>
      <c r="BL619" s="24"/>
      <c r="BM619" s="24"/>
      <c r="BN619" s="24"/>
      <c r="BO619" s="24"/>
      <c r="BP619" s="24"/>
      <c r="BQ619" s="24"/>
      <c r="BR619" s="24"/>
      <c r="BS619" s="24"/>
      <c r="BT619" s="24"/>
      <c r="BU619" s="24"/>
      <c r="BV619" s="24"/>
      <c r="BW619" s="24"/>
      <c r="BX619" s="24"/>
      <c r="BY619" s="24"/>
      <c r="BZ619" s="24"/>
      <c r="CA619" s="24"/>
      <c r="CB619" s="24"/>
      <c r="CC619" s="24"/>
      <c r="CD619" s="24"/>
      <c r="CE619" s="24"/>
      <c r="CF619" s="24"/>
      <c r="CG619" s="24"/>
      <c r="CH619" s="24"/>
      <c r="CI619" s="24"/>
      <c r="CJ619" s="24"/>
      <c r="CK619" s="24"/>
      <c r="CL619" s="24"/>
      <c r="CM619" s="24"/>
    </row>
    <row r="620" spans="1:91" ht="19.5" thickBot="1" x14ac:dyDescent="0.35">
      <c r="A620" s="67"/>
      <c r="B620" s="47"/>
      <c r="C620" s="47"/>
      <c r="D620" s="39"/>
      <c r="E620" s="39"/>
      <c r="F620" s="73"/>
      <c r="G620" s="73"/>
      <c r="H620" s="67"/>
      <c r="I620" s="67"/>
      <c r="J620" s="67"/>
      <c r="K620" s="67"/>
      <c r="L620" s="67"/>
      <c r="M620" s="67"/>
      <c r="N620" s="67"/>
      <c r="O620" s="67"/>
      <c r="P620" s="67"/>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c r="AT620" s="24"/>
      <c r="AU620" s="24"/>
      <c r="AV620" s="24"/>
      <c r="AW620" s="24"/>
      <c r="AX620" s="24"/>
      <c r="AY620" s="24"/>
      <c r="AZ620" s="24"/>
      <c r="BA620" s="24"/>
      <c r="BB620" s="24"/>
      <c r="BC620" s="24"/>
      <c r="BD620" s="24"/>
      <c r="BE620" s="24"/>
      <c r="BF620" s="24"/>
      <c r="BG620" s="24"/>
      <c r="BH620" s="24"/>
      <c r="BI620" s="24"/>
      <c r="BJ620" s="24"/>
      <c r="BK620" s="24"/>
      <c r="BL620" s="24"/>
      <c r="BM620" s="24"/>
      <c r="BN620" s="24"/>
      <c r="BO620" s="24"/>
      <c r="BP620" s="24"/>
      <c r="BQ620" s="24"/>
      <c r="BR620" s="24"/>
      <c r="BS620" s="24"/>
      <c r="BT620" s="24"/>
      <c r="BU620" s="24"/>
      <c r="BV620" s="24"/>
      <c r="BW620" s="24"/>
      <c r="BX620" s="24"/>
      <c r="BY620" s="24"/>
      <c r="BZ620" s="24"/>
      <c r="CA620" s="24"/>
      <c r="CB620" s="24"/>
      <c r="CC620" s="24"/>
      <c r="CD620" s="24"/>
      <c r="CE620" s="24"/>
      <c r="CF620" s="24"/>
      <c r="CG620" s="24"/>
      <c r="CH620" s="24"/>
      <c r="CI620" s="24"/>
      <c r="CJ620" s="24"/>
      <c r="CK620" s="24"/>
      <c r="CL620" s="24"/>
      <c r="CM620" s="24"/>
    </row>
    <row r="621" spans="1:91" ht="19.5" thickBot="1" x14ac:dyDescent="0.35">
      <c r="A621" s="237"/>
      <c r="B621" s="238"/>
      <c r="C621" s="238"/>
      <c r="D621" s="238"/>
      <c r="E621" s="238"/>
      <c r="F621" s="239"/>
      <c r="G621" s="240" t="s">
        <v>56</v>
      </c>
      <c r="H621" s="241"/>
      <c r="I621" s="241"/>
      <c r="J621" s="241"/>
      <c r="K621" s="241"/>
      <c r="L621" s="241"/>
      <c r="M621" s="241"/>
      <c r="N621" s="241"/>
      <c r="O621" s="241"/>
      <c r="P621" s="241"/>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c r="BF621" s="24"/>
      <c r="BG621" s="24"/>
      <c r="BH621" s="24"/>
      <c r="BI621" s="24"/>
      <c r="BJ621" s="24"/>
      <c r="BK621" s="24"/>
      <c r="BL621" s="24"/>
      <c r="BM621" s="24"/>
      <c r="BN621" s="24"/>
      <c r="BO621" s="24"/>
      <c r="BP621" s="24"/>
      <c r="BQ621" s="24"/>
      <c r="BR621" s="24"/>
      <c r="BS621" s="24"/>
      <c r="BT621" s="24"/>
      <c r="BU621" s="24"/>
      <c r="BV621" s="24"/>
      <c r="BW621" s="24"/>
      <c r="BX621" s="24"/>
      <c r="BY621" s="24"/>
      <c r="BZ621" s="24"/>
      <c r="CA621" s="24"/>
      <c r="CB621" s="24"/>
      <c r="CC621" s="24"/>
      <c r="CD621" s="24"/>
      <c r="CE621" s="24"/>
      <c r="CF621" s="24"/>
      <c r="CG621" s="24"/>
      <c r="CH621" s="24"/>
      <c r="CI621" s="24"/>
      <c r="CJ621" s="24"/>
      <c r="CK621" s="24"/>
      <c r="CL621" s="24"/>
      <c r="CM621" s="24"/>
    </row>
    <row r="622" spans="1:91" ht="75.75" customHeight="1" x14ac:dyDescent="0.3">
      <c r="A622" s="217" t="s">
        <v>3</v>
      </c>
      <c r="B622" s="228" t="s">
        <v>57</v>
      </c>
      <c r="C622" s="229"/>
      <c r="D622" s="229"/>
      <c r="E622" s="230"/>
      <c r="F622" s="219" t="s">
        <v>36</v>
      </c>
      <c r="G622" s="221" t="s">
        <v>477</v>
      </c>
      <c r="H622" s="223" t="s">
        <v>58</v>
      </c>
      <c r="I622" s="224"/>
      <c r="J622" s="224"/>
      <c r="K622" s="223" t="s">
        <v>48</v>
      </c>
      <c r="L622" s="224"/>
      <c r="M622" s="224"/>
      <c r="N622" s="225" t="s">
        <v>59</v>
      </c>
      <c r="O622" s="226"/>
      <c r="P622" s="226"/>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4"/>
      <c r="AR622" s="24"/>
      <c r="AS622" s="24"/>
      <c r="AT622" s="24"/>
      <c r="AU622" s="24"/>
      <c r="AV622" s="24"/>
      <c r="AW622" s="24"/>
      <c r="AX622" s="24"/>
      <c r="AY622" s="24"/>
      <c r="AZ622" s="24"/>
      <c r="BA622" s="24"/>
      <c r="BB622" s="24"/>
      <c r="BC622" s="24"/>
      <c r="BD622" s="24"/>
      <c r="BE622" s="24"/>
      <c r="BF622" s="24"/>
      <c r="BG622" s="24"/>
      <c r="BH622" s="24"/>
      <c r="BI622" s="24"/>
      <c r="BJ622" s="24"/>
      <c r="BK622" s="24"/>
      <c r="BL622" s="24"/>
      <c r="BM622" s="24"/>
      <c r="BN622" s="24"/>
      <c r="BO622" s="24"/>
      <c r="BP622" s="24"/>
      <c r="BQ622" s="24"/>
      <c r="BR622" s="24"/>
      <c r="BS622" s="24"/>
      <c r="BT622" s="24"/>
      <c r="BU622" s="24"/>
      <c r="BV622" s="24"/>
      <c r="BW622" s="24"/>
      <c r="BX622" s="24"/>
      <c r="BY622" s="24"/>
      <c r="BZ622" s="24"/>
      <c r="CA622" s="24"/>
      <c r="CB622" s="24"/>
      <c r="CC622" s="24"/>
      <c r="CD622" s="24"/>
      <c r="CE622" s="24"/>
      <c r="CF622" s="24"/>
      <c r="CG622" s="24"/>
      <c r="CH622" s="24"/>
      <c r="CI622" s="24"/>
      <c r="CJ622" s="24"/>
      <c r="CK622" s="24"/>
      <c r="CL622" s="24"/>
      <c r="CM622" s="24"/>
    </row>
    <row r="623" spans="1:91" ht="75.75" thickBot="1" x14ac:dyDescent="0.35">
      <c r="A623" s="218"/>
      <c r="B623" s="231"/>
      <c r="C623" s="232"/>
      <c r="D623" s="232"/>
      <c r="E623" s="233"/>
      <c r="F623" s="220"/>
      <c r="G623" s="222"/>
      <c r="H623" s="62" t="s">
        <v>60</v>
      </c>
      <c r="I623" s="62">
        <v>2021</v>
      </c>
      <c r="J623" s="62">
        <f>J15</f>
        <v>2022</v>
      </c>
      <c r="K623" s="62" t="s">
        <v>60</v>
      </c>
      <c r="L623" s="62">
        <v>2021</v>
      </c>
      <c r="M623" s="62">
        <f>M15</f>
        <v>2022</v>
      </c>
      <c r="N623" s="62" t="s">
        <v>60</v>
      </c>
      <c r="O623" s="62">
        <v>2021</v>
      </c>
      <c r="P623" s="62">
        <f t="shared" ref="P623" si="36">P15</f>
        <v>2022</v>
      </c>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4"/>
      <c r="AR623" s="24"/>
      <c r="AS623" s="24"/>
      <c r="AT623" s="24"/>
      <c r="AU623" s="24"/>
      <c r="AV623" s="24"/>
      <c r="AW623" s="24"/>
      <c r="AX623" s="24"/>
      <c r="AY623" s="24"/>
      <c r="AZ623" s="24"/>
      <c r="BA623" s="24"/>
      <c r="BB623" s="24"/>
      <c r="BC623" s="24"/>
      <c r="BD623" s="24"/>
      <c r="BE623" s="24"/>
      <c r="BF623" s="24"/>
      <c r="BG623" s="24"/>
      <c r="BH623" s="24"/>
      <c r="BI623" s="24"/>
      <c r="BJ623" s="24"/>
      <c r="BK623" s="24"/>
      <c r="BL623" s="24"/>
      <c r="BM623" s="24"/>
      <c r="BN623" s="24"/>
      <c r="BO623" s="24"/>
      <c r="BP623" s="24"/>
      <c r="BQ623" s="24"/>
      <c r="BR623" s="24"/>
      <c r="BS623" s="24"/>
      <c r="BT623" s="24"/>
      <c r="BU623" s="24"/>
      <c r="BV623" s="24"/>
      <c r="BW623" s="24"/>
      <c r="BX623" s="24"/>
      <c r="BY623" s="24"/>
      <c r="BZ623" s="24"/>
      <c r="CA623" s="24"/>
      <c r="CB623" s="24"/>
      <c r="CC623" s="24"/>
      <c r="CD623" s="24"/>
      <c r="CE623" s="24"/>
      <c r="CF623" s="24"/>
      <c r="CG623" s="24"/>
      <c r="CH623" s="24"/>
      <c r="CI623" s="24"/>
      <c r="CJ623" s="24"/>
      <c r="CK623" s="24"/>
      <c r="CL623" s="24"/>
      <c r="CM623" s="24"/>
    </row>
    <row r="624" spans="1:91" ht="19.5" thickBot="1" x14ac:dyDescent="0.35">
      <c r="A624" s="74">
        <v>1</v>
      </c>
      <c r="B624" s="206">
        <v>2</v>
      </c>
      <c r="C624" s="206"/>
      <c r="D624" s="207">
        <v>3</v>
      </c>
      <c r="E624" s="208"/>
      <c r="F624" s="209"/>
      <c r="G624" s="69">
        <v>4</v>
      </c>
      <c r="H624" s="215">
        <v>4</v>
      </c>
      <c r="I624" s="216"/>
      <c r="J624" s="216"/>
      <c r="K624" s="215">
        <v>5</v>
      </c>
      <c r="L624" s="216"/>
      <c r="M624" s="216"/>
      <c r="N624" s="215">
        <v>6</v>
      </c>
      <c r="O624" s="216"/>
      <c r="P624" s="216"/>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c r="AQ624" s="24"/>
      <c r="AR624" s="24"/>
      <c r="AS624" s="24"/>
      <c r="AT624" s="24"/>
      <c r="AU624" s="24"/>
      <c r="AV624" s="24"/>
      <c r="AW624" s="24"/>
      <c r="AX624" s="24"/>
      <c r="AY624" s="24"/>
      <c r="AZ624" s="24"/>
      <c r="BA624" s="24"/>
      <c r="BB624" s="24"/>
      <c r="BC624" s="24"/>
      <c r="BD624" s="24"/>
      <c r="BE624" s="24"/>
      <c r="BF624" s="24"/>
      <c r="BG624" s="24"/>
      <c r="BH624" s="24"/>
      <c r="BI624" s="24"/>
      <c r="BJ624" s="24"/>
      <c r="BK624" s="24"/>
      <c r="BL624" s="24"/>
      <c r="BM624" s="24"/>
      <c r="BN624" s="24"/>
      <c r="BO624" s="24"/>
      <c r="BP624" s="24"/>
      <c r="BQ624" s="24"/>
      <c r="BR624" s="24"/>
      <c r="BS624" s="24"/>
      <c r="BT624" s="24"/>
      <c r="BU624" s="24"/>
      <c r="BV624" s="24"/>
      <c r="BW624" s="24"/>
      <c r="BX624" s="24"/>
      <c r="BY624" s="24"/>
      <c r="BZ624" s="24"/>
      <c r="CA624" s="24"/>
      <c r="CB624" s="24"/>
      <c r="CC624" s="24"/>
      <c r="CD624" s="24"/>
      <c r="CE624" s="24"/>
      <c r="CF624" s="24"/>
      <c r="CG624" s="24"/>
      <c r="CH624" s="24"/>
      <c r="CI624" s="24"/>
      <c r="CJ624" s="24"/>
      <c r="CK624" s="24"/>
      <c r="CL624" s="24"/>
      <c r="CM624" s="24"/>
    </row>
    <row r="625" spans="1:16" s="75" customFormat="1" ht="27.95" customHeight="1" x14ac:dyDescent="0.25">
      <c r="A625" s="176" t="s">
        <v>61</v>
      </c>
      <c r="B625" s="235" t="s">
        <v>62</v>
      </c>
      <c r="C625" s="235"/>
      <c r="D625" s="202" t="s">
        <v>63</v>
      </c>
      <c r="E625" s="202"/>
      <c r="F625" s="202" t="s">
        <v>64</v>
      </c>
      <c r="G625" s="161"/>
      <c r="H625" s="162">
        <f>SUM(H626:H627)</f>
        <v>0</v>
      </c>
      <c r="I625" s="162">
        <f>SUM(I626:I627)</f>
        <v>51</v>
      </c>
      <c r="J625" s="162">
        <f>SUM(J626:J627)</f>
        <v>95</v>
      </c>
      <c r="K625" s="162">
        <f>SUM(K626:K627)</f>
        <v>0</v>
      </c>
      <c r="L625" s="162">
        <f>SUM(L626:L627)</f>
        <v>338.5</v>
      </c>
      <c r="M625" s="162">
        <f>SUM(M626:M627)</f>
        <v>531.6</v>
      </c>
      <c r="N625" s="157">
        <f>SUM(N626:N627)</f>
        <v>0</v>
      </c>
      <c r="O625" s="163">
        <f>SUM(O626:O627)</f>
        <v>872</v>
      </c>
      <c r="P625" s="163">
        <f>SUM(P626:P627)</f>
        <v>1948.4026200000001</v>
      </c>
    </row>
    <row r="626" spans="1:16" s="24" customFormat="1" ht="18.75" hidden="1" customHeight="1" outlineLevel="1" x14ac:dyDescent="0.3">
      <c r="A626" s="177"/>
      <c r="B626" s="235"/>
      <c r="C626" s="235"/>
      <c r="D626" s="152"/>
      <c r="E626" s="169"/>
      <c r="F626" s="202"/>
      <c r="G626" s="164" t="s">
        <v>81</v>
      </c>
      <c r="H626" s="79"/>
      <c r="I626" s="79">
        <v>51</v>
      </c>
      <c r="J626" s="79">
        <v>95</v>
      </c>
      <c r="K626" s="79"/>
      <c r="L626" s="79">
        <v>338.5</v>
      </c>
      <c r="M626" s="79">
        <v>531.6</v>
      </c>
      <c r="N626" s="80"/>
      <c r="O626" s="81">
        <v>872</v>
      </c>
      <c r="P626" s="81">
        <v>1948.4026200000001</v>
      </c>
    </row>
    <row r="627" spans="1:16" s="24" customFormat="1" ht="15.75" hidden="1" customHeight="1" collapsed="1" x14ac:dyDescent="0.3">
      <c r="A627" s="177"/>
      <c r="B627" s="235"/>
      <c r="C627" s="235"/>
      <c r="D627" s="152"/>
      <c r="E627" s="169"/>
      <c r="F627" s="202"/>
      <c r="G627" s="165" t="s">
        <v>65</v>
      </c>
      <c r="H627" s="160"/>
      <c r="I627" s="160"/>
      <c r="J627" s="160"/>
      <c r="K627" s="160"/>
      <c r="L627" s="160"/>
      <c r="M627" s="160"/>
      <c r="N627" s="83"/>
      <c r="O627" s="84"/>
      <c r="P627" s="84"/>
    </row>
    <row r="628" spans="1:16" s="75" customFormat="1" ht="27.95" customHeight="1" x14ac:dyDescent="0.25">
      <c r="A628" s="177" t="s">
        <v>68</v>
      </c>
      <c r="B628" s="235" t="s">
        <v>69</v>
      </c>
      <c r="C628" s="235"/>
      <c r="D628" s="202" t="s">
        <v>63</v>
      </c>
      <c r="E628" s="202"/>
      <c r="F628" s="202"/>
      <c r="G628" s="166"/>
      <c r="H628" s="157">
        <f>SUM(H629:H630)</f>
        <v>0</v>
      </c>
      <c r="I628" s="157">
        <f>SUM(I629:I630)</f>
        <v>322</v>
      </c>
      <c r="J628" s="157">
        <f>SUM(J629:J630)</f>
        <v>618</v>
      </c>
      <c r="K628" s="157">
        <f>SUM(K629:K630)</f>
        <v>0</v>
      </c>
      <c r="L628" s="157">
        <f>SUM(L629:L630)</f>
        <v>4770</v>
      </c>
      <c r="M628" s="157">
        <f>SUM(M629:M630)</f>
        <v>9350.35</v>
      </c>
      <c r="N628" s="157">
        <f>SUM(N629:N630)</f>
        <v>0</v>
      </c>
      <c r="O628" s="163">
        <f>SUM(O629:O630)</f>
        <v>7880</v>
      </c>
      <c r="P628" s="163">
        <f>SUM(P629:P630)</f>
        <v>16905.232400000001</v>
      </c>
    </row>
    <row r="629" spans="1:16" s="24" customFormat="1" ht="18.75" hidden="1" customHeight="1" outlineLevel="1" x14ac:dyDescent="0.3">
      <c r="A629" s="177"/>
      <c r="B629" s="235"/>
      <c r="C629" s="235"/>
      <c r="D629" s="152"/>
      <c r="E629" s="169"/>
      <c r="F629" s="202"/>
      <c r="G629" s="164" t="s">
        <v>82</v>
      </c>
      <c r="H629" s="79"/>
      <c r="I629" s="79">
        <v>322</v>
      </c>
      <c r="J629" s="79">
        <v>618</v>
      </c>
      <c r="K629" s="79"/>
      <c r="L629" s="79">
        <v>4770</v>
      </c>
      <c r="M629" s="79">
        <v>9350.35</v>
      </c>
      <c r="N629" s="80"/>
      <c r="O629" s="81">
        <v>7880</v>
      </c>
      <c r="P629" s="81">
        <v>16905.232400000001</v>
      </c>
    </row>
    <row r="630" spans="1:16" s="24" customFormat="1" ht="15" hidden="1" customHeight="1" collapsed="1" x14ac:dyDescent="0.3">
      <c r="A630" s="177"/>
      <c r="B630" s="235"/>
      <c r="C630" s="235"/>
      <c r="D630" s="152"/>
      <c r="E630" s="169"/>
      <c r="F630" s="202"/>
      <c r="G630" s="165" t="s">
        <v>65</v>
      </c>
      <c r="H630" s="160"/>
      <c r="I630" s="160"/>
      <c r="J630" s="160"/>
      <c r="K630" s="160"/>
      <c r="L630" s="160"/>
      <c r="M630" s="160"/>
      <c r="N630" s="83"/>
      <c r="O630" s="84"/>
      <c r="P630" s="84"/>
    </row>
    <row r="631" spans="1:16" s="75" customFormat="1" ht="36" customHeight="1" x14ac:dyDescent="0.25">
      <c r="A631" s="177" t="s">
        <v>70</v>
      </c>
      <c r="B631" s="235"/>
      <c r="C631" s="235"/>
      <c r="D631" s="202" t="s">
        <v>67</v>
      </c>
      <c r="E631" s="202"/>
      <c r="F631" s="202"/>
      <c r="G631" s="167"/>
      <c r="H631" s="157">
        <f>SUM(H632:H633)</f>
        <v>0</v>
      </c>
      <c r="I631" s="157">
        <f>SUM(I632:I633)</f>
        <v>0</v>
      </c>
      <c r="J631" s="157">
        <f>SUM(J632:J633)</f>
        <v>77</v>
      </c>
      <c r="K631" s="157">
        <f>SUM(K632:K633)</f>
        <v>0</v>
      </c>
      <c r="L631" s="157">
        <f>SUM(L632:L633)</f>
        <v>0</v>
      </c>
      <c r="M631" s="157">
        <f>SUM(M632:M633)</f>
        <v>8293.7999999999993</v>
      </c>
      <c r="N631" s="157">
        <f>SUM(N632:N633)</f>
        <v>0</v>
      </c>
      <c r="O631" s="163">
        <f>SUM(O632:O633)</f>
        <v>0</v>
      </c>
      <c r="P631" s="163">
        <f>SUM(P632:P633)</f>
        <v>1735.8981900000001</v>
      </c>
    </row>
    <row r="632" spans="1:16" s="24" customFormat="1" ht="18.75" hidden="1" customHeight="1" outlineLevel="1" x14ac:dyDescent="0.3">
      <c r="A632" s="177"/>
      <c r="B632" s="235"/>
      <c r="C632" s="235"/>
      <c r="D632" s="152"/>
      <c r="E632" s="169"/>
      <c r="F632" s="202"/>
      <c r="G632" s="164" t="s">
        <v>83</v>
      </c>
      <c r="H632" s="79"/>
      <c r="I632" s="79"/>
      <c r="J632" s="79">
        <v>77</v>
      </c>
      <c r="K632" s="79"/>
      <c r="L632" s="79"/>
      <c r="M632" s="79">
        <v>8293.7999999999993</v>
      </c>
      <c r="N632" s="80"/>
      <c r="O632" s="81"/>
      <c r="P632" s="81">
        <v>1735.8981900000001</v>
      </c>
    </row>
    <row r="633" spans="1:16" s="24" customFormat="1" ht="15" hidden="1" customHeight="1" collapsed="1" x14ac:dyDescent="0.3">
      <c r="A633" s="177"/>
      <c r="B633" s="235"/>
      <c r="C633" s="235"/>
      <c r="D633" s="152"/>
      <c r="E633" s="169"/>
      <c r="F633" s="202"/>
      <c r="G633" s="165" t="s">
        <v>65</v>
      </c>
      <c r="H633" s="160"/>
      <c r="I633" s="160"/>
      <c r="J633" s="160"/>
      <c r="K633" s="160"/>
      <c r="L633" s="160"/>
      <c r="M633" s="160"/>
      <c r="N633" s="83"/>
      <c r="O633" s="84"/>
      <c r="P633" s="84"/>
    </row>
    <row r="634" spans="1:16" s="24" customFormat="1" ht="30" hidden="1" customHeight="1" x14ac:dyDescent="0.3">
      <c r="A634" s="178" t="s">
        <v>71</v>
      </c>
      <c r="B634" s="235"/>
      <c r="C634" s="235"/>
      <c r="D634" s="152"/>
      <c r="E634" s="169" t="s">
        <v>72</v>
      </c>
      <c r="F634" s="202"/>
      <c r="G634" s="168"/>
      <c r="H634" s="83">
        <f t="shared" ref="H634:J637" si="37">SUM(H635:H636)</f>
        <v>0</v>
      </c>
      <c r="I634" s="83">
        <f t="shared" si="37"/>
        <v>0</v>
      </c>
      <c r="J634" s="83">
        <f t="shared" si="37"/>
        <v>0</v>
      </c>
      <c r="K634" s="83">
        <f t="shared" ref="K634:M634" si="38">SUM(K635:K636)</f>
        <v>0</v>
      </c>
      <c r="L634" s="83">
        <f t="shared" si="38"/>
        <v>0</v>
      </c>
      <c r="M634" s="83">
        <f t="shared" si="38"/>
        <v>0</v>
      </c>
      <c r="N634" s="83">
        <f t="shared" ref="N634:P634" si="39">SUM(N635:N636)</f>
        <v>0</v>
      </c>
      <c r="O634" s="84">
        <f t="shared" si="39"/>
        <v>0</v>
      </c>
      <c r="P634" s="84">
        <f t="shared" si="39"/>
        <v>0</v>
      </c>
    </row>
    <row r="635" spans="1:16" s="24" customFormat="1" ht="15" hidden="1" customHeight="1" x14ac:dyDescent="0.3">
      <c r="A635" s="177"/>
      <c r="B635" s="235"/>
      <c r="C635" s="235"/>
      <c r="D635" s="152"/>
      <c r="E635" s="169"/>
      <c r="F635" s="202"/>
      <c r="G635" s="46" t="s">
        <v>65</v>
      </c>
      <c r="H635" s="79"/>
      <c r="I635" s="79"/>
      <c r="J635" s="79"/>
      <c r="K635" s="79"/>
      <c r="L635" s="79"/>
      <c r="M635" s="79"/>
      <c r="N635" s="80"/>
      <c r="O635" s="81"/>
      <c r="P635" s="81"/>
    </row>
    <row r="636" spans="1:16" s="24" customFormat="1" ht="15" hidden="1" customHeight="1" x14ac:dyDescent="0.3">
      <c r="A636" s="177"/>
      <c r="B636" s="235"/>
      <c r="C636" s="235"/>
      <c r="D636" s="152"/>
      <c r="E636" s="169"/>
      <c r="F636" s="202"/>
      <c r="G636" s="165" t="s">
        <v>65</v>
      </c>
      <c r="H636" s="160"/>
      <c r="I636" s="160"/>
      <c r="J636" s="160"/>
      <c r="K636" s="160"/>
      <c r="L636" s="160"/>
      <c r="M636" s="160"/>
      <c r="N636" s="83"/>
      <c r="O636" s="84"/>
      <c r="P636" s="84"/>
    </row>
    <row r="637" spans="1:16" s="24" customFormat="1" ht="30" hidden="1" customHeight="1" x14ac:dyDescent="0.3">
      <c r="A637" s="178" t="s">
        <v>61</v>
      </c>
      <c r="B637" s="235" t="s">
        <v>62</v>
      </c>
      <c r="C637" s="153"/>
      <c r="D637" s="152" t="s">
        <v>62</v>
      </c>
      <c r="E637" s="169" t="s">
        <v>63</v>
      </c>
      <c r="F637" s="203" t="s">
        <v>73</v>
      </c>
      <c r="G637" s="170"/>
      <c r="H637" s="83">
        <f t="shared" si="37"/>
        <v>0</v>
      </c>
      <c r="I637" s="83">
        <f t="shared" si="37"/>
        <v>0</v>
      </c>
      <c r="J637" s="83">
        <f t="shared" si="37"/>
        <v>0</v>
      </c>
      <c r="K637" s="83">
        <f t="shared" ref="K637:M637" si="40">SUM(K638:K639)</f>
        <v>0</v>
      </c>
      <c r="L637" s="83">
        <f t="shared" si="40"/>
        <v>0</v>
      </c>
      <c r="M637" s="83">
        <f t="shared" si="40"/>
        <v>0</v>
      </c>
      <c r="N637" s="83">
        <f t="shared" ref="N637:P637" si="41">SUM(N638:N639)</f>
        <v>0</v>
      </c>
      <c r="O637" s="84">
        <f t="shared" si="41"/>
        <v>0</v>
      </c>
      <c r="P637" s="84">
        <f t="shared" si="41"/>
        <v>0</v>
      </c>
    </row>
    <row r="638" spans="1:16" s="24" customFormat="1" ht="15" hidden="1" customHeight="1" x14ac:dyDescent="0.3">
      <c r="A638" s="177"/>
      <c r="B638" s="235"/>
      <c r="C638" s="153"/>
      <c r="D638" s="152"/>
      <c r="E638" s="169"/>
      <c r="F638" s="203"/>
      <c r="G638" s="46" t="s">
        <v>65</v>
      </c>
      <c r="H638" s="79"/>
      <c r="I638" s="79"/>
      <c r="J638" s="79"/>
      <c r="K638" s="79"/>
      <c r="L638" s="79"/>
      <c r="M638" s="79"/>
      <c r="N638" s="80"/>
      <c r="O638" s="81"/>
      <c r="P638" s="81"/>
    </row>
    <row r="639" spans="1:16" s="24" customFormat="1" ht="15" hidden="1" customHeight="1" x14ac:dyDescent="0.3">
      <c r="A639" s="177"/>
      <c r="B639" s="235"/>
      <c r="C639" s="153"/>
      <c r="D639" s="152"/>
      <c r="E639" s="169"/>
      <c r="F639" s="203"/>
      <c r="G639" s="165" t="s">
        <v>65</v>
      </c>
      <c r="H639" s="160"/>
      <c r="I639" s="160"/>
      <c r="J639" s="160"/>
      <c r="K639" s="160"/>
      <c r="L639" s="160"/>
      <c r="M639" s="160"/>
      <c r="N639" s="83"/>
      <c r="O639" s="84"/>
      <c r="P639" s="84"/>
    </row>
    <row r="640" spans="1:16" s="24" customFormat="1" ht="30" hidden="1" customHeight="1" x14ac:dyDescent="0.3">
      <c r="A640" s="178" t="s">
        <v>66</v>
      </c>
      <c r="B640" s="235"/>
      <c r="C640" s="153"/>
      <c r="D640" s="152"/>
      <c r="E640" s="169" t="s">
        <v>67</v>
      </c>
      <c r="F640" s="203"/>
      <c r="G640" s="171"/>
      <c r="H640" s="172">
        <f t="shared" ref="H640" si="42">SUM(H641:H642)</f>
        <v>0</v>
      </c>
      <c r="I640" s="172">
        <f t="shared" ref="I640:J640" si="43">SUM(I641:I642)</f>
        <v>0</v>
      </c>
      <c r="J640" s="172">
        <f t="shared" si="43"/>
        <v>0</v>
      </c>
      <c r="K640" s="172">
        <f t="shared" ref="K640:M640" si="44">SUM(K641:K642)</f>
        <v>0</v>
      </c>
      <c r="L640" s="172">
        <f t="shared" si="44"/>
        <v>0</v>
      </c>
      <c r="M640" s="172">
        <f t="shared" si="44"/>
        <v>0</v>
      </c>
      <c r="N640" s="83">
        <f t="shared" ref="N640:P640" si="45">SUM(N641:N642)</f>
        <v>0</v>
      </c>
      <c r="O640" s="84">
        <f t="shared" si="45"/>
        <v>0</v>
      </c>
      <c r="P640" s="84">
        <f t="shared" si="45"/>
        <v>0</v>
      </c>
    </row>
    <row r="641" spans="1:91" s="24" customFormat="1" ht="15" hidden="1" customHeight="1" x14ac:dyDescent="0.3">
      <c r="A641" s="177"/>
      <c r="B641" s="235"/>
      <c r="C641" s="153"/>
      <c r="D641" s="152"/>
      <c r="E641" s="169"/>
      <c r="F641" s="203"/>
      <c r="G641" s="46" t="s">
        <v>65</v>
      </c>
      <c r="H641" s="79"/>
      <c r="I641" s="79"/>
      <c r="J641" s="79"/>
      <c r="K641" s="79"/>
      <c r="L641" s="79"/>
      <c r="M641" s="79"/>
      <c r="N641" s="80"/>
      <c r="O641" s="81"/>
      <c r="P641" s="81"/>
    </row>
    <row r="642" spans="1:91" s="24" customFormat="1" ht="15" hidden="1" customHeight="1" x14ac:dyDescent="0.3">
      <c r="A642" s="177"/>
      <c r="B642" s="235"/>
      <c r="C642" s="153"/>
      <c r="D642" s="152"/>
      <c r="E642" s="169"/>
      <c r="F642" s="203"/>
      <c r="G642" s="165" t="s">
        <v>65</v>
      </c>
      <c r="H642" s="160"/>
      <c r="I642" s="160"/>
      <c r="J642" s="160"/>
      <c r="K642" s="160"/>
      <c r="L642" s="160"/>
      <c r="M642" s="160"/>
      <c r="N642" s="83"/>
      <c r="O642" s="84"/>
      <c r="P642" s="84"/>
    </row>
    <row r="643" spans="1:91" s="24" customFormat="1" ht="30" hidden="1" customHeight="1" x14ac:dyDescent="0.3">
      <c r="A643" s="179"/>
      <c r="B643" s="235"/>
      <c r="C643" s="153"/>
      <c r="D643" s="152"/>
      <c r="E643" s="169" t="s">
        <v>67</v>
      </c>
      <c r="F643" s="203"/>
      <c r="G643" s="170"/>
      <c r="H643" s="173"/>
      <c r="I643" s="173"/>
      <c r="J643" s="173"/>
      <c r="K643" s="173"/>
      <c r="L643" s="173"/>
      <c r="M643" s="173"/>
      <c r="N643" s="173"/>
      <c r="O643" s="174"/>
      <c r="P643" s="174"/>
    </row>
    <row r="644" spans="1:91" s="24" customFormat="1" ht="30" hidden="1" customHeight="1" x14ac:dyDescent="0.3">
      <c r="A644" s="179"/>
      <c r="B644" s="235"/>
      <c r="C644" s="153"/>
      <c r="D644" s="152"/>
      <c r="E644" s="169" t="s">
        <v>72</v>
      </c>
      <c r="F644" s="203"/>
      <c r="G644" s="170"/>
      <c r="H644" s="173"/>
      <c r="I644" s="173"/>
      <c r="J644" s="173"/>
      <c r="K644" s="173"/>
      <c r="L644" s="173"/>
      <c r="M644" s="173"/>
      <c r="N644" s="173"/>
      <c r="O644" s="174"/>
      <c r="P644" s="174"/>
    </row>
    <row r="645" spans="1:91" s="24" customFormat="1" ht="30" hidden="1" customHeight="1" x14ac:dyDescent="0.3">
      <c r="A645" s="178" t="s">
        <v>68</v>
      </c>
      <c r="B645" s="236" t="s">
        <v>69</v>
      </c>
      <c r="C645" s="236"/>
      <c r="D645" s="180" t="s">
        <v>69</v>
      </c>
      <c r="E645" s="169" t="s">
        <v>63</v>
      </c>
      <c r="F645" s="203"/>
      <c r="G645" s="170"/>
      <c r="H645" s="83">
        <f t="shared" ref="H645:J648" si="46">SUM(H646:H647)</f>
        <v>0</v>
      </c>
      <c r="I645" s="83">
        <f t="shared" ref="I645:J645" si="47">SUM(I646:I647)</f>
        <v>0</v>
      </c>
      <c r="J645" s="83">
        <f t="shared" si="47"/>
        <v>0</v>
      </c>
      <c r="K645" s="83">
        <f t="shared" ref="K645:M645" si="48">SUM(K646:K647)</f>
        <v>0</v>
      </c>
      <c r="L645" s="83">
        <f t="shared" si="48"/>
        <v>0</v>
      </c>
      <c r="M645" s="83">
        <f t="shared" si="48"/>
        <v>0</v>
      </c>
      <c r="N645" s="83">
        <f t="shared" ref="N645:P645" si="49">SUM(N646:N647)</f>
        <v>0</v>
      </c>
      <c r="O645" s="84">
        <f t="shared" si="49"/>
        <v>0</v>
      </c>
      <c r="P645" s="84">
        <f t="shared" si="49"/>
        <v>0</v>
      </c>
    </row>
    <row r="646" spans="1:91" s="24" customFormat="1" ht="15" hidden="1" customHeight="1" x14ac:dyDescent="0.3">
      <c r="A646" s="177"/>
      <c r="B646" s="236"/>
      <c r="C646" s="236"/>
      <c r="D646" s="180"/>
      <c r="E646" s="169"/>
      <c r="F646" s="203"/>
      <c r="G646" s="46" t="s">
        <v>65</v>
      </c>
      <c r="H646" s="79"/>
      <c r="I646" s="79"/>
      <c r="J646" s="79"/>
      <c r="K646" s="79"/>
      <c r="L646" s="79"/>
      <c r="M646" s="79"/>
      <c r="N646" s="80"/>
      <c r="O646" s="81"/>
      <c r="P646" s="81"/>
    </row>
    <row r="647" spans="1:91" s="24" customFormat="1" ht="15" hidden="1" customHeight="1" x14ac:dyDescent="0.3">
      <c r="A647" s="177"/>
      <c r="B647" s="236"/>
      <c r="C647" s="236"/>
      <c r="D647" s="180"/>
      <c r="E647" s="169"/>
      <c r="F647" s="203"/>
      <c r="G647" s="165" t="s">
        <v>65</v>
      </c>
      <c r="H647" s="160"/>
      <c r="I647" s="160"/>
      <c r="J647" s="160"/>
      <c r="K647" s="160"/>
      <c r="L647" s="160"/>
      <c r="M647" s="160"/>
      <c r="N647" s="83"/>
      <c r="O647" s="84"/>
      <c r="P647" s="84"/>
    </row>
    <row r="648" spans="1:91" s="24" customFormat="1" ht="30" hidden="1" customHeight="1" x14ac:dyDescent="0.3">
      <c r="A648" s="178" t="s">
        <v>70</v>
      </c>
      <c r="B648" s="236"/>
      <c r="C648" s="236"/>
      <c r="D648" s="180"/>
      <c r="E648" s="169" t="s">
        <v>67</v>
      </c>
      <c r="F648" s="203"/>
      <c r="G648" s="170"/>
      <c r="H648" s="83">
        <f t="shared" si="46"/>
        <v>0</v>
      </c>
      <c r="I648" s="83">
        <f t="shared" si="46"/>
        <v>0</v>
      </c>
      <c r="J648" s="83">
        <f t="shared" si="46"/>
        <v>0</v>
      </c>
      <c r="K648" s="83">
        <f t="shared" ref="K648:M648" si="50">SUM(K649:K650)</f>
        <v>0</v>
      </c>
      <c r="L648" s="83">
        <f t="shared" si="50"/>
        <v>0</v>
      </c>
      <c r="M648" s="83">
        <f t="shared" si="50"/>
        <v>0</v>
      </c>
      <c r="N648" s="83">
        <f t="shared" ref="N648:P648" si="51">SUM(N649:N650)</f>
        <v>0</v>
      </c>
      <c r="O648" s="84">
        <f t="shared" si="51"/>
        <v>0</v>
      </c>
      <c r="P648" s="84">
        <f t="shared" si="51"/>
        <v>0</v>
      </c>
    </row>
    <row r="649" spans="1:91" s="24" customFormat="1" ht="15" hidden="1" customHeight="1" x14ac:dyDescent="0.3">
      <c r="A649" s="177"/>
      <c r="B649" s="236"/>
      <c r="C649" s="236"/>
      <c r="D649" s="180"/>
      <c r="E649" s="169"/>
      <c r="F649" s="203"/>
      <c r="G649" s="46" t="s">
        <v>65</v>
      </c>
      <c r="H649" s="79"/>
      <c r="I649" s="79"/>
      <c r="J649" s="79"/>
      <c r="K649" s="79"/>
      <c r="L649" s="79"/>
      <c r="M649" s="79"/>
      <c r="N649" s="80"/>
      <c r="O649" s="81"/>
      <c r="P649" s="81"/>
    </row>
    <row r="650" spans="1:91" s="24" customFormat="1" ht="15" hidden="1" customHeight="1" x14ac:dyDescent="0.3">
      <c r="A650" s="177"/>
      <c r="B650" s="236"/>
      <c r="C650" s="236"/>
      <c r="D650" s="180"/>
      <c r="E650" s="169"/>
      <c r="F650" s="203"/>
      <c r="G650" s="165" t="s">
        <v>65</v>
      </c>
      <c r="H650" s="160"/>
      <c r="I650" s="160"/>
      <c r="J650" s="160"/>
      <c r="K650" s="160"/>
      <c r="L650" s="160"/>
      <c r="M650" s="160"/>
      <c r="N650" s="83"/>
      <c r="O650" s="84"/>
      <c r="P650" s="84"/>
    </row>
    <row r="651" spans="1:91" s="75" customFormat="1" ht="27.95" customHeight="1" thickBot="1" x14ac:dyDescent="0.3">
      <c r="A651" s="177" t="s">
        <v>71</v>
      </c>
      <c r="B651" s="236"/>
      <c r="C651" s="236"/>
      <c r="D651" s="202" t="s">
        <v>72</v>
      </c>
      <c r="E651" s="202"/>
      <c r="F651" s="203"/>
      <c r="G651" s="175"/>
      <c r="H651" s="157">
        <f>SUM(H652:H653)</f>
        <v>0</v>
      </c>
      <c r="I651" s="157">
        <f>SUM(I652:I653)</f>
        <v>0</v>
      </c>
      <c r="J651" s="157">
        <f>SUM(J652:J653)</f>
        <v>1</v>
      </c>
      <c r="K651" s="157">
        <f>SUM(K652:K653)</f>
        <v>0</v>
      </c>
      <c r="L651" s="157">
        <f>SUM(L652:L653)</f>
        <v>0</v>
      </c>
      <c r="M651" s="157">
        <f>SUM(M652:M653)</f>
        <v>100</v>
      </c>
      <c r="N651" s="157">
        <f>SUM(N652:N653)</f>
        <v>0</v>
      </c>
      <c r="O651" s="163">
        <f>SUM(O652:O653)</f>
        <v>0</v>
      </c>
      <c r="P651" s="163">
        <f>SUM(P652:P653)</f>
        <v>261.16658000000001</v>
      </c>
    </row>
    <row r="652" spans="1:91" s="24" customFormat="1" ht="19.5" hidden="1" outlineLevel="1" thickBot="1" x14ac:dyDescent="0.35">
      <c r="A652" s="177"/>
      <c r="B652" s="236"/>
      <c r="C652" s="236"/>
      <c r="D652" s="181"/>
      <c r="E652" s="91"/>
      <c r="F652" s="203"/>
      <c r="G652" s="78" t="s">
        <v>84</v>
      </c>
      <c r="H652" s="79"/>
      <c r="I652" s="79"/>
      <c r="J652" s="79">
        <v>1</v>
      </c>
      <c r="K652" s="79"/>
      <c r="L652" s="79"/>
      <c r="M652" s="79">
        <v>100</v>
      </c>
      <c r="N652" s="80"/>
      <c r="O652" s="81"/>
      <c r="P652" s="81">
        <v>261.16658000000001</v>
      </c>
    </row>
    <row r="653" spans="1:91" s="24" customFormat="1" ht="15" hidden="1" customHeight="1" collapsed="1" x14ac:dyDescent="0.35">
      <c r="A653" s="177"/>
      <c r="B653" s="236"/>
      <c r="C653" s="236"/>
      <c r="D653" s="181"/>
      <c r="E653" s="91"/>
      <c r="F653" s="203"/>
      <c r="G653" s="82" t="s">
        <v>65</v>
      </c>
      <c r="H653" s="18"/>
      <c r="I653" s="18"/>
      <c r="J653" s="18"/>
      <c r="K653" s="18"/>
      <c r="L653" s="18"/>
      <c r="M653" s="18"/>
      <c r="N653" s="85"/>
      <c r="O653" s="98"/>
      <c r="P653" s="98"/>
    </row>
    <row r="654" spans="1:91" ht="30" hidden="1" customHeight="1" x14ac:dyDescent="0.35">
      <c r="A654" s="86" t="s">
        <v>61</v>
      </c>
      <c r="B654" s="71"/>
      <c r="C654" s="90"/>
      <c r="D654" s="196" t="s">
        <v>62</v>
      </c>
      <c r="E654" s="77" t="s">
        <v>63</v>
      </c>
      <c r="F654" s="199" t="s">
        <v>74</v>
      </c>
      <c r="G654" s="92"/>
      <c r="H654" s="88">
        <f t="shared" ref="H654:J660" si="52">SUM(H655:H656)</f>
        <v>0</v>
      </c>
      <c r="I654" s="88">
        <f t="shared" ref="I654:J654" si="53">SUM(I655:I656)</f>
        <v>0</v>
      </c>
      <c r="J654" s="88">
        <f t="shared" si="53"/>
        <v>0</v>
      </c>
      <c r="K654" s="88">
        <f t="shared" ref="K654:M654" si="54">SUM(K655:K656)</f>
        <v>0</v>
      </c>
      <c r="L654" s="88">
        <f t="shared" si="54"/>
        <v>0</v>
      </c>
      <c r="M654" s="88">
        <f t="shared" si="54"/>
        <v>0</v>
      </c>
      <c r="N654" s="88">
        <f t="shared" ref="N654:P654" si="55">SUM(N655:N656)</f>
        <v>0</v>
      </c>
      <c r="O654" s="99">
        <f t="shared" si="55"/>
        <v>0</v>
      </c>
      <c r="P654" s="99">
        <f t="shared" si="55"/>
        <v>0</v>
      </c>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24"/>
      <c r="AR654" s="24"/>
      <c r="AS654" s="24"/>
      <c r="AT654" s="24"/>
      <c r="AU654" s="24"/>
      <c r="AV654" s="24"/>
      <c r="AW654" s="24"/>
      <c r="AX654" s="24"/>
      <c r="AY654" s="24"/>
      <c r="AZ654" s="24"/>
      <c r="BA654" s="24"/>
      <c r="BB654" s="24"/>
      <c r="BC654" s="24"/>
      <c r="BD654" s="24"/>
      <c r="BE654" s="24"/>
      <c r="BF654" s="24"/>
      <c r="BG654" s="24"/>
      <c r="BH654" s="24"/>
      <c r="BI654" s="24"/>
      <c r="BJ654" s="24"/>
      <c r="BK654" s="24"/>
      <c r="BL654" s="24"/>
      <c r="BM654" s="24"/>
      <c r="BN654" s="24"/>
      <c r="BO654" s="24"/>
      <c r="BP654" s="24"/>
      <c r="BQ654" s="24"/>
      <c r="BR654" s="24"/>
      <c r="BS654" s="24"/>
      <c r="BT654" s="24"/>
      <c r="BU654" s="24"/>
      <c r="BV654" s="24"/>
      <c r="BW654" s="24"/>
      <c r="BX654" s="24"/>
      <c r="BY654" s="24"/>
      <c r="BZ654" s="24"/>
      <c r="CA654" s="24"/>
      <c r="CB654" s="24"/>
      <c r="CC654" s="24"/>
      <c r="CD654" s="24"/>
      <c r="CE654" s="24"/>
      <c r="CF654" s="24"/>
      <c r="CG654" s="24"/>
      <c r="CH654" s="24"/>
      <c r="CI654" s="24"/>
      <c r="CJ654" s="24"/>
      <c r="CK654" s="24"/>
      <c r="CL654" s="24"/>
      <c r="CM654" s="24"/>
    </row>
    <row r="655" spans="1:91" s="24" customFormat="1" ht="15" hidden="1" customHeight="1" x14ac:dyDescent="0.35">
      <c r="A655" s="76"/>
      <c r="B655" s="71"/>
      <c r="C655" s="90"/>
      <c r="D655" s="196"/>
      <c r="E655" s="77"/>
      <c r="F655" s="199"/>
      <c r="G655" s="89" t="s">
        <v>65</v>
      </c>
      <c r="H655" s="58"/>
      <c r="I655" s="58"/>
      <c r="J655" s="58"/>
      <c r="K655" s="58"/>
      <c r="L655" s="58"/>
      <c r="M655" s="58"/>
      <c r="N655" s="41"/>
      <c r="O655" s="100"/>
      <c r="P655" s="100"/>
    </row>
    <row r="656" spans="1:91" s="24" customFormat="1" ht="15.75" hidden="1" customHeight="1" thickBot="1" x14ac:dyDescent="0.35">
      <c r="A656" s="76"/>
      <c r="B656" s="71"/>
      <c r="C656" s="90"/>
      <c r="D656" s="196"/>
      <c r="E656" s="77"/>
      <c r="F656" s="199"/>
      <c r="G656" s="82" t="s">
        <v>65</v>
      </c>
      <c r="H656" s="18"/>
      <c r="I656" s="18"/>
      <c r="J656" s="18"/>
      <c r="K656" s="18"/>
      <c r="L656" s="18"/>
      <c r="M656" s="18"/>
      <c r="N656" s="85"/>
      <c r="O656" s="98"/>
      <c r="P656" s="98"/>
    </row>
    <row r="657" spans="1:91" ht="30" hidden="1" customHeight="1" x14ac:dyDescent="0.35">
      <c r="A657" s="86" t="s">
        <v>66</v>
      </c>
      <c r="B657" s="71"/>
      <c r="C657" s="90"/>
      <c r="D657" s="196"/>
      <c r="E657" s="77" t="s">
        <v>67</v>
      </c>
      <c r="F657" s="199"/>
      <c r="G657" s="93"/>
      <c r="H657" s="94">
        <f t="shared" ref="H657" si="56">SUM(H658:H659)</f>
        <v>0</v>
      </c>
      <c r="I657" s="94">
        <f t="shared" ref="I657:J657" si="57">SUM(I658:I659)</f>
        <v>0</v>
      </c>
      <c r="J657" s="94">
        <f t="shared" si="57"/>
        <v>0</v>
      </c>
      <c r="K657" s="94">
        <f t="shared" ref="K657:M657" si="58">SUM(K658:K659)</f>
        <v>0</v>
      </c>
      <c r="L657" s="94">
        <f t="shared" si="58"/>
        <v>0</v>
      </c>
      <c r="M657" s="94">
        <f t="shared" si="58"/>
        <v>0</v>
      </c>
      <c r="N657" s="88">
        <f t="shared" ref="N657:P657" si="59">SUM(N658:N659)</f>
        <v>0</v>
      </c>
      <c r="O657" s="99">
        <f t="shared" si="59"/>
        <v>0</v>
      </c>
      <c r="P657" s="99">
        <f t="shared" si="59"/>
        <v>0</v>
      </c>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c r="AQ657" s="24"/>
      <c r="AR657" s="24"/>
      <c r="AS657" s="24"/>
      <c r="AT657" s="24"/>
      <c r="AU657" s="24"/>
      <c r="AV657" s="24"/>
      <c r="AW657" s="24"/>
      <c r="AX657" s="24"/>
      <c r="AY657" s="24"/>
      <c r="AZ657" s="24"/>
      <c r="BA657" s="24"/>
      <c r="BB657" s="24"/>
      <c r="BC657" s="24"/>
      <c r="BD657" s="24"/>
      <c r="BE657" s="24"/>
      <c r="BF657" s="24"/>
      <c r="BG657" s="24"/>
      <c r="BH657" s="24"/>
      <c r="BI657" s="24"/>
      <c r="BJ657" s="24"/>
      <c r="BK657" s="24"/>
      <c r="BL657" s="24"/>
      <c r="BM657" s="24"/>
      <c r="BN657" s="24"/>
      <c r="BO657" s="24"/>
      <c r="BP657" s="24"/>
      <c r="BQ657" s="24"/>
      <c r="BR657" s="24"/>
      <c r="BS657" s="24"/>
      <c r="BT657" s="24"/>
      <c r="BU657" s="24"/>
      <c r="BV657" s="24"/>
      <c r="BW657" s="24"/>
      <c r="BX657" s="24"/>
      <c r="BY657" s="24"/>
      <c r="BZ657" s="24"/>
      <c r="CA657" s="24"/>
      <c r="CB657" s="24"/>
      <c r="CC657" s="24"/>
      <c r="CD657" s="24"/>
      <c r="CE657" s="24"/>
      <c r="CF657" s="24"/>
      <c r="CG657" s="24"/>
      <c r="CH657" s="24"/>
      <c r="CI657" s="24"/>
      <c r="CJ657" s="24"/>
      <c r="CK657" s="24"/>
      <c r="CL657" s="24"/>
      <c r="CM657" s="24"/>
    </row>
    <row r="658" spans="1:91" s="24" customFormat="1" ht="15" hidden="1" customHeight="1" x14ac:dyDescent="0.35">
      <c r="A658" s="76"/>
      <c r="B658" s="71"/>
      <c r="C658" s="90"/>
      <c r="D658" s="196"/>
      <c r="E658" s="77"/>
      <c r="F658" s="199"/>
      <c r="G658" s="89" t="s">
        <v>65</v>
      </c>
      <c r="H658" s="58"/>
      <c r="I658" s="58"/>
      <c r="J658" s="58"/>
      <c r="K658" s="58"/>
      <c r="L658" s="58"/>
      <c r="M658" s="58"/>
      <c r="N658" s="41"/>
      <c r="O658" s="100"/>
      <c r="P658" s="100"/>
    </row>
    <row r="659" spans="1:91" s="24" customFormat="1" ht="15" hidden="1" customHeight="1" x14ac:dyDescent="0.35">
      <c r="A659" s="76"/>
      <c r="B659" s="71"/>
      <c r="C659" s="90"/>
      <c r="D659" s="196"/>
      <c r="E659" s="77"/>
      <c r="F659" s="199"/>
      <c r="G659" s="82" t="s">
        <v>65</v>
      </c>
      <c r="H659" s="18"/>
      <c r="I659" s="18"/>
      <c r="J659" s="18"/>
      <c r="K659" s="18"/>
      <c r="L659" s="18"/>
      <c r="M659" s="18"/>
      <c r="N659" s="85"/>
      <c r="O659" s="98"/>
      <c r="P659" s="98"/>
    </row>
    <row r="660" spans="1:91" ht="30" hidden="1" customHeight="1" x14ac:dyDescent="0.35">
      <c r="A660" s="95"/>
      <c r="B660" s="71"/>
      <c r="C660" s="90"/>
      <c r="D660" s="196"/>
      <c r="E660" s="77" t="s">
        <v>67</v>
      </c>
      <c r="F660" s="199"/>
      <c r="G660" s="92"/>
      <c r="H660" s="88">
        <f t="shared" si="52"/>
        <v>0</v>
      </c>
      <c r="I660" s="88">
        <f t="shared" si="52"/>
        <v>0</v>
      </c>
      <c r="J660" s="88">
        <f t="shared" si="52"/>
        <v>0</v>
      </c>
      <c r="K660" s="88">
        <f t="shared" ref="K660:M660" si="60">SUM(K661:K662)</f>
        <v>0</v>
      </c>
      <c r="L660" s="88">
        <f t="shared" si="60"/>
        <v>0</v>
      </c>
      <c r="M660" s="88">
        <f t="shared" si="60"/>
        <v>0</v>
      </c>
      <c r="N660" s="88">
        <f t="shared" ref="N660:P660" si="61">SUM(N661:N662)</f>
        <v>0</v>
      </c>
      <c r="O660" s="99">
        <f t="shared" si="61"/>
        <v>0</v>
      </c>
      <c r="P660" s="99">
        <f t="shared" si="61"/>
        <v>0</v>
      </c>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c r="AQ660" s="24"/>
      <c r="AR660" s="24"/>
      <c r="AS660" s="24"/>
      <c r="AT660" s="24"/>
      <c r="AU660" s="24"/>
      <c r="AV660" s="24"/>
      <c r="AW660" s="24"/>
      <c r="AX660" s="24"/>
      <c r="AY660" s="24"/>
      <c r="AZ660" s="24"/>
      <c r="BA660" s="24"/>
      <c r="BB660" s="24"/>
      <c r="BC660" s="24"/>
      <c r="BD660" s="24"/>
      <c r="BE660" s="24"/>
      <c r="BF660" s="24"/>
      <c r="BG660" s="24"/>
      <c r="BH660" s="24"/>
      <c r="BI660" s="24"/>
      <c r="BJ660" s="24"/>
      <c r="BK660" s="24"/>
      <c r="BL660" s="24"/>
      <c r="BM660" s="24"/>
      <c r="BN660" s="24"/>
      <c r="BO660" s="24"/>
      <c r="BP660" s="24"/>
      <c r="BQ660" s="24"/>
      <c r="BR660" s="24"/>
      <c r="BS660" s="24"/>
      <c r="BT660" s="24"/>
      <c r="BU660" s="24"/>
      <c r="BV660" s="24"/>
      <c r="BW660" s="24"/>
      <c r="BX660" s="24"/>
      <c r="BY660" s="24"/>
      <c r="BZ660" s="24"/>
      <c r="CA660" s="24"/>
      <c r="CB660" s="24"/>
      <c r="CC660" s="24"/>
      <c r="CD660" s="24"/>
      <c r="CE660" s="24"/>
      <c r="CF660" s="24"/>
      <c r="CG660" s="24"/>
      <c r="CH660" s="24"/>
      <c r="CI660" s="24"/>
      <c r="CJ660" s="24"/>
      <c r="CK660" s="24"/>
      <c r="CL660" s="24"/>
      <c r="CM660" s="24"/>
    </row>
    <row r="661" spans="1:91" ht="30" hidden="1" customHeight="1" x14ac:dyDescent="0.35">
      <c r="A661" s="95"/>
      <c r="B661" s="71"/>
      <c r="C661" s="90"/>
      <c r="D661" s="197"/>
      <c r="E661" s="97" t="s">
        <v>72</v>
      </c>
      <c r="F661" s="199"/>
      <c r="G661" s="92"/>
      <c r="H661" s="88"/>
      <c r="I661" s="88"/>
      <c r="J661" s="88"/>
      <c r="K661" s="88"/>
      <c r="L661" s="88"/>
      <c r="M661" s="88"/>
      <c r="N661" s="88"/>
      <c r="O661" s="99"/>
      <c r="P661" s="99"/>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c r="AN661" s="24"/>
      <c r="AO661" s="24"/>
      <c r="AP661" s="24"/>
      <c r="AQ661" s="24"/>
      <c r="AR661" s="24"/>
      <c r="AS661" s="24"/>
      <c r="AT661" s="24"/>
      <c r="AU661" s="24"/>
      <c r="AV661" s="24"/>
      <c r="AW661" s="24"/>
      <c r="AX661" s="24"/>
      <c r="AY661" s="24"/>
      <c r="AZ661" s="24"/>
      <c r="BA661" s="24"/>
      <c r="BB661" s="24"/>
      <c r="BC661" s="24"/>
      <c r="BD661" s="24"/>
      <c r="BE661" s="24"/>
      <c r="BF661" s="24"/>
      <c r="BG661" s="24"/>
      <c r="BH661" s="24"/>
      <c r="BI661" s="24"/>
      <c r="BJ661" s="24"/>
      <c r="BK661" s="24"/>
      <c r="BL661" s="24"/>
      <c r="BM661" s="24"/>
      <c r="BN661" s="24"/>
      <c r="BO661" s="24"/>
      <c r="BP661" s="24"/>
      <c r="BQ661" s="24"/>
      <c r="BR661" s="24"/>
      <c r="BS661" s="24"/>
      <c r="BT661" s="24"/>
      <c r="BU661" s="24"/>
      <c r="BV661" s="24"/>
      <c r="BW661" s="24"/>
      <c r="BX661" s="24"/>
      <c r="BY661" s="24"/>
      <c r="BZ661" s="24"/>
      <c r="CA661" s="24"/>
      <c r="CB661" s="24"/>
      <c r="CC661" s="24"/>
      <c r="CD661" s="24"/>
      <c r="CE661" s="24"/>
      <c r="CF661" s="24"/>
      <c r="CG661" s="24"/>
      <c r="CH661" s="24"/>
      <c r="CI661" s="24"/>
      <c r="CJ661" s="24"/>
      <c r="CK661" s="24"/>
      <c r="CL661" s="24"/>
      <c r="CM661" s="24"/>
    </row>
    <row r="662" spans="1:91" ht="30" hidden="1" customHeight="1" x14ac:dyDescent="0.35">
      <c r="A662" s="86" t="s">
        <v>68</v>
      </c>
      <c r="B662" s="71"/>
      <c r="C662" s="90"/>
      <c r="D662" s="201" t="s">
        <v>69</v>
      </c>
      <c r="E662" s="91" t="s">
        <v>63</v>
      </c>
      <c r="F662" s="199"/>
      <c r="G662" s="92"/>
      <c r="H662" s="88">
        <f t="shared" ref="H662:J668" si="62">SUM(H663:H664)</f>
        <v>0</v>
      </c>
      <c r="I662" s="88">
        <f t="shared" ref="I662:J662" si="63">SUM(I663:I664)</f>
        <v>0</v>
      </c>
      <c r="J662" s="88">
        <f t="shared" si="63"/>
        <v>0</v>
      </c>
      <c r="K662" s="88">
        <f t="shared" ref="K662:M662" si="64">SUM(K663:K664)</f>
        <v>0</v>
      </c>
      <c r="L662" s="88">
        <f t="shared" si="64"/>
        <v>0</v>
      </c>
      <c r="M662" s="88">
        <f t="shared" si="64"/>
        <v>0</v>
      </c>
      <c r="N662" s="88">
        <f t="shared" ref="N662:P662" si="65">SUM(N663:N664)</f>
        <v>0</v>
      </c>
      <c r="O662" s="99">
        <f t="shared" si="65"/>
        <v>0</v>
      </c>
      <c r="P662" s="99">
        <f t="shared" si="65"/>
        <v>0</v>
      </c>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c r="AQ662" s="24"/>
      <c r="AR662" s="24"/>
      <c r="AS662" s="24"/>
      <c r="AT662" s="24"/>
      <c r="AU662" s="24"/>
      <c r="AV662" s="24"/>
      <c r="AW662" s="24"/>
      <c r="AX662" s="24"/>
      <c r="AY662" s="24"/>
      <c r="AZ662" s="24"/>
      <c r="BA662" s="24"/>
      <c r="BB662" s="24"/>
      <c r="BC662" s="24"/>
      <c r="BD662" s="24"/>
      <c r="BE662" s="24"/>
      <c r="BF662" s="24"/>
      <c r="BG662" s="24"/>
      <c r="BH662" s="24"/>
      <c r="BI662" s="24"/>
      <c r="BJ662" s="24"/>
      <c r="BK662" s="24"/>
      <c r="BL662" s="24"/>
      <c r="BM662" s="24"/>
      <c r="BN662" s="24"/>
      <c r="BO662" s="24"/>
      <c r="BP662" s="24"/>
      <c r="BQ662" s="24"/>
      <c r="BR662" s="24"/>
      <c r="BS662" s="24"/>
      <c r="BT662" s="24"/>
      <c r="BU662" s="24"/>
      <c r="BV662" s="24"/>
      <c r="BW662" s="24"/>
      <c r="BX662" s="24"/>
      <c r="BY662" s="24"/>
      <c r="BZ662" s="24"/>
      <c r="CA662" s="24"/>
      <c r="CB662" s="24"/>
      <c r="CC662" s="24"/>
      <c r="CD662" s="24"/>
      <c r="CE662" s="24"/>
      <c r="CF662" s="24"/>
      <c r="CG662" s="24"/>
      <c r="CH662" s="24"/>
      <c r="CI662" s="24"/>
      <c r="CJ662" s="24"/>
      <c r="CK662" s="24"/>
      <c r="CL662" s="24"/>
      <c r="CM662" s="24"/>
    </row>
    <row r="663" spans="1:91" s="24" customFormat="1" ht="15" hidden="1" customHeight="1" x14ac:dyDescent="0.35">
      <c r="A663" s="76"/>
      <c r="B663" s="71"/>
      <c r="C663" s="90"/>
      <c r="D663" s="196"/>
      <c r="E663" s="77"/>
      <c r="F663" s="199"/>
      <c r="G663" s="89" t="s">
        <v>65</v>
      </c>
      <c r="H663" s="58"/>
      <c r="I663" s="58"/>
      <c r="J663" s="58"/>
      <c r="K663" s="58"/>
      <c r="L663" s="58"/>
      <c r="M663" s="58"/>
      <c r="N663" s="41"/>
      <c r="O663" s="100"/>
      <c r="P663" s="100"/>
    </row>
    <row r="664" spans="1:91" s="24" customFormat="1" ht="15" hidden="1" customHeight="1" x14ac:dyDescent="0.35">
      <c r="A664" s="76"/>
      <c r="B664" s="71"/>
      <c r="C664" s="90"/>
      <c r="D664" s="196"/>
      <c r="E664" s="77"/>
      <c r="F664" s="199"/>
      <c r="G664" s="82" t="s">
        <v>65</v>
      </c>
      <c r="H664" s="18"/>
      <c r="I664" s="18"/>
      <c r="J664" s="18"/>
      <c r="K664" s="18"/>
      <c r="L664" s="18"/>
      <c r="M664" s="18"/>
      <c r="N664" s="85"/>
      <c r="O664" s="98"/>
      <c r="P664" s="98"/>
    </row>
    <row r="665" spans="1:91" ht="30" hidden="1" customHeight="1" x14ac:dyDescent="0.35">
      <c r="A665" s="86" t="s">
        <v>70</v>
      </c>
      <c r="B665" s="71"/>
      <c r="C665" s="90"/>
      <c r="D665" s="196"/>
      <c r="E665" s="77" t="s">
        <v>67</v>
      </c>
      <c r="F665" s="199"/>
      <c r="G665" s="92"/>
      <c r="H665" s="88">
        <f t="shared" si="62"/>
        <v>0</v>
      </c>
      <c r="I665" s="88">
        <f t="shared" si="62"/>
        <v>0</v>
      </c>
      <c r="J665" s="88">
        <f t="shared" si="62"/>
        <v>0</v>
      </c>
      <c r="K665" s="88">
        <f t="shared" ref="K665:M665" si="66">SUM(K666:K667)</f>
        <v>0</v>
      </c>
      <c r="L665" s="88">
        <f t="shared" si="66"/>
        <v>0</v>
      </c>
      <c r="M665" s="88">
        <f t="shared" si="66"/>
        <v>0</v>
      </c>
      <c r="N665" s="88">
        <f t="shared" ref="N665:P665" si="67">SUM(N666:N667)</f>
        <v>0</v>
      </c>
      <c r="O665" s="99">
        <f t="shared" si="67"/>
        <v>0</v>
      </c>
      <c r="P665" s="99">
        <f t="shared" si="67"/>
        <v>0</v>
      </c>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c r="AT665" s="24"/>
      <c r="AU665" s="24"/>
      <c r="AV665" s="24"/>
      <c r="AW665" s="24"/>
      <c r="AX665" s="24"/>
      <c r="AY665" s="24"/>
      <c r="AZ665" s="24"/>
      <c r="BA665" s="24"/>
      <c r="BB665" s="24"/>
      <c r="BC665" s="24"/>
      <c r="BD665" s="24"/>
      <c r="BE665" s="24"/>
      <c r="BF665" s="24"/>
      <c r="BG665" s="24"/>
      <c r="BH665" s="24"/>
      <c r="BI665" s="24"/>
      <c r="BJ665" s="24"/>
      <c r="BK665" s="24"/>
      <c r="BL665" s="24"/>
      <c r="BM665" s="24"/>
      <c r="BN665" s="24"/>
      <c r="BO665" s="24"/>
      <c r="BP665" s="24"/>
      <c r="BQ665" s="24"/>
      <c r="BR665" s="24"/>
      <c r="BS665" s="24"/>
      <c r="BT665" s="24"/>
      <c r="BU665" s="24"/>
      <c r="BV665" s="24"/>
      <c r="BW665" s="24"/>
      <c r="BX665" s="24"/>
      <c r="BY665" s="24"/>
      <c r="BZ665" s="24"/>
      <c r="CA665" s="24"/>
      <c r="CB665" s="24"/>
      <c r="CC665" s="24"/>
      <c r="CD665" s="24"/>
      <c r="CE665" s="24"/>
      <c r="CF665" s="24"/>
      <c r="CG665" s="24"/>
      <c r="CH665" s="24"/>
      <c r="CI665" s="24"/>
      <c r="CJ665" s="24"/>
      <c r="CK665" s="24"/>
      <c r="CL665" s="24"/>
      <c r="CM665" s="24"/>
    </row>
    <row r="666" spans="1:91" s="24" customFormat="1" ht="15" hidden="1" customHeight="1" x14ac:dyDescent="0.35">
      <c r="A666" s="76"/>
      <c r="B666" s="71"/>
      <c r="C666" s="90"/>
      <c r="D666" s="196"/>
      <c r="E666" s="77"/>
      <c r="F666" s="199"/>
      <c r="G666" s="89" t="s">
        <v>65</v>
      </c>
      <c r="H666" s="58"/>
      <c r="I666" s="58"/>
      <c r="J666" s="58"/>
      <c r="K666" s="58"/>
      <c r="L666" s="58"/>
      <c r="M666" s="58"/>
      <c r="N666" s="41"/>
      <c r="O666" s="100"/>
      <c r="P666" s="100"/>
    </row>
    <row r="667" spans="1:91" s="24" customFormat="1" ht="15" hidden="1" customHeight="1" x14ac:dyDescent="0.35">
      <c r="A667" s="76"/>
      <c r="B667" s="71"/>
      <c r="C667" s="90"/>
      <c r="D667" s="196"/>
      <c r="E667" s="77"/>
      <c r="F667" s="199"/>
      <c r="G667" s="82" t="s">
        <v>65</v>
      </c>
      <c r="H667" s="18"/>
      <c r="I667" s="18"/>
      <c r="J667" s="18"/>
      <c r="K667" s="18"/>
      <c r="L667" s="18"/>
      <c r="M667" s="18"/>
      <c r="N667" s="85"/>
      <c r="O667" s="98"/>
      <c r="P667" s="98"/>
    </row>
    <row r="668" spans="1:91" ht="30" hidden="1" customHeight="1" x14ac:dyDescent="0.35">
      <c r="A668" s="86" t="s">
        <v>71</v>
      </c>
      <c r="B668" s="71"/>
      <c r="C668" s="90"/>
      <c r="D668" s="196"/>
      <c r="E668" s="77" t="s">
        <v>72</v>
      </c>
      <c r="F668" s="199"/>
      <c r="G668" s="92"/>
      <c r="H668" s="88">
        <f t="shared" si="62"/>
        <v>0</v>
      </c>
      <c r="I668" s="88">
        <f t="shared" si="62"/>
        <v>0</v>
      </c>
      <c r="J668" s="88">
        <f t="shared" si="62"/>
        <v>0</v>
      </c>
      <c r="K668" s="88">
        <f t="shared" ref="K668:M668" si="68">SUM(K669:K670)</f>
        <v>0</v>
      </c>
      <c r="L668" s="88">
        <f t="shared" si="68"/>
        <v>0</v>
      </c>
      <c r="M668" s="88">
        <f t="shared" si="68"/>
        <v>0</v>
      </c>
      <c r="N668" s="88">
        <f t="shared" ref="N668:P668" si="69">SUM(N669:N670)</f>
        <v>0</v>
      </c>
      <c r="O668" s="99">
        <f t="shared" si="69"/>
        <v>0</v>
      </c>
      <c r="P668" s="99">
        <f t="shared" si="69"/>
        <v>0</v>
      </c>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4"/>
      <c r="AR668" s="24"/>
      <c r="AS668" s="24"/>
      <c r="AT668" s="24"/>
      <c r="AU668" s="24"/>
      <c r="AV668" s="24"/>
      <c r="AW668" s="24"/>
      <c r="AX668" s="24"/>
      <c r="AY668" s="24"/>
      <c r="AZ668" s="24"/>
      <c r="BA668" s="24"/>
      <c r="BB668" s="24"/>
      <c r="BC668" s="24"/>
      <c r="BD668" s="24"/>
      <c r="BE668" s="24"/>
      <c r="BF668" s="24"/>
      <c r="BG668" s="24"/>
      <c r="BH668" s="24"/>
      <c r="BI668" s="24"/>
      <c r="BJ668" s="24"/>
      <c r="BK668" s="24"/>
      <c r="BL668" s="24"/>
      <c r="BM668" s="24"/>
      <c r="BN668" s="24"/>
      <c r="BO668" s="24"/>
      <c r="BP668" s="24"/>
      <c r="BQ668" s="24"/>
      <c r="BR668" s="24"/>
      <c r="BS668" s="24"/>
      <c r="BT668" s="24"/>
      <c r="BU668" s="24"/>
      <c r="BV668" s="24"/>
      <c r="BW668" s="24"/>
      <c r="BX668" s="24"/>
      <c r="BY668" s="24"/>
      <c r="BZ668" s="24"/>
      <c r="CA668" s="24"/>
      <c r="CB668" s="24"/>
      <c r="CC668" s="24"/>
      <c r="CD668" s="24"/>
      <c r="CE668" s="24"/>
      <c r="CF668" s="24"/>
      <c r="CG668" s="24"/>
      <c r="CH668" s="24"/>
      <c r="CI668" s="24"/>
      <c r="CJ668" s="24"/>
      <c r="CK668" s="24"/>
      <c r="CL668" s="24"/>
      <c r="CM668" s="24"/>
    </row>
    <row r="669" spans="1:91" s="24" customFormat="1" ht="15" hidden="1" customHeight="1" x14ac:dyDescent="0.35">
      <c r="A669" s="76"/>
      <c r="B669" s="71"/>
      <c r="C669" s="90"/>
      <c r="D669" s="196"/>
      <c r="E669" s="77"/>
      <c r="F669" s="199"/>
      <c r="G669" s="89" t="s">
        <v>65</v>
      </c>
      <c r="H669" s="58"/>
      <c r="I669" s="58"/>
      <c r="J669" s="58"/>
      <c r="K669" s="58"/>
      <c r="L669" s="58"/>
      <c r="M669" s="58"/>
      <c r="N669" s="41"/>
      <c r="O669" s="100"/>
      <c r="P669" s="100"/>
    </row>
    <row r="670" spans="1:91" s="24" customFormat="1" ht="15" hidden="1" customHeight="1" x14ac:dyDescent="0.35">
      <c r="A670" s="76"/>
      <c r="B670" s="71"/>
      <c r="C670" s="90"/>
      <c r="D670" s="197"/>
      <c r="E670" s="77"/>
      <c r="F670" s="200"/>
      <c r="G670" s="82" t="s">
        <v>65</v>
      </c>
      <c r="H670" s="18"/>
      <c r="I670" s="18"/>
      <c r="J670" s="18"/>
      <c r="K670" s="18"/>
      <c r="L670" s="18"/>
      <c r="M670" s="18"/>
      <c r="N670" s="85"/>
      <c r="O670" s="98"/>
      <c r="P670" s="98"/>
    </row>
    <row r="671" spans="1:91" ht="30" hidden="1" customHeight="1" x14ac:dyDescent="0.35">
      <c r="A671" s="86" t="s">
        <v>61</v>
      </c>
      <c r="B671" s="71"/>
      <c r="C671" s="90"/>
      <c r="D671" s="201" t="s">
        <v>62</v>
      </c>
      <c r="E671" s="91" t="s">
        <v>63</v>
      </c>
      <c r="F671" s="204" t="s">
        <v>75</v>
      </c>
      <c r="G671" s="92"/>
      <c r="H671" s="88">
        <f t="shared" ref="H671:H682" si="70">SUM(H672:H673)</f>
        <v>0</v>
      </c>
      <c r="I671" s="88">
        <f t="shared" ref="I671:J671" si="71">SUM(I672:I673)</f>
        <v>0</v>
      </c>
      <c r="J671" s="88">
        <f t="shared" si="71"/>
        <v>0</v>
      </c>
      <c r="K671" s="88">
        <f t="shared" ref="K671:M671" si="72">SUM(K672:K673)</f>
        <v>0</v>
      </c>
      <c r="L671" s="88">
        <f t="shared" si="72"/>
        <v>0</v>
      </c>
      <c r="M671" s="88">
        <f t="shared" si="72"/>
        <v>0</v>
      </c>
      <c r="N671" s="88">
        <f t="shared" ref="N671:P671" si="73">SUM(N672:N673)</f>
        <v>0</v>
      </c>
      <c r="O671" s="99">
        <f t="shared" si="73"/>
        <v>0</v>
      </c>
      <c r="P671" s="99">
        <f t="shared" si="73"/>
        <v>0</v>
      </c>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c r="AQ671" s="24"/>
      <c r="AR671" s="24"/>
      <c r="AS671" s="24"/>
      <c r="AT671" s="24"/>
      <c r="AU671" s="24"/>
      <c r="AV671" s="24"/>
      <c r="AW671" s="24"/>
      <c r="AX671" s="24"/>
      <c r="AY671" s="24"/>
      <c r="AZ671" s="24"/>
      <c r="BA671" s="24"/>
      <c r="BB671" s="24"/>
      <c r="BC671" s="24"/>
      <c r="BD671" s="24"/>
      <c r="BE671" s="24"/>
      <c r="BF671" s="24"/>
      <c r="BG671" s="24"/>
      <c r="BH671" s="24"/>
      <c r="BI671" s="24"/>
      <c r="BJ671" s="24"/>
      <c r="BK671" s="24"/>
      <c r="BL671" s="24"/>
      <c r="BM671" s="24"/>
      <c r="BN671" s="24"/>
      <c r="BO671" s="24"/>
      <c r="BP671" s="24"/>
      <c r="BQ671" s="24"/>
      <c r="BR671" s="24"/>
      <c r="BS671" s="24"/>
      <c r="BT671" s="24"/>
      <c r="BU671" s="24"/>
      <c r="BV671" s="24"/>
      <c r="BW671" s="24"/>
      <c r="BX671" s="24"/>
      <c r="BY671" s="24"/>
      <c r="BZ671" s="24"/>
      <c r="CA671" s="24"/>
      <c r="CB671" s="24"/>
      <c r="CC671" s="24"/>
      <c r="CD671" s="24"/>
      <c r="CE671" s="24"/>
      <c r="CF671" s="24"/>
      <c r="CG671" s="24"/>
      <c r="CH671" s="24"/>
      <c r="CI671" s="24"/>
      <c r="CJ671" s="24"/>
      <c r="CK671" s="24"/>
      <c r="CL671" s="24"/>
      <c r="CM671" s="24"/>
    </row>
    <row r="672" spans="1:91" s="24" customFormat="1" ht="15" hidden="1" customHeight="1" x14ac:dyDescent="0.35">
      <c r="A672" s="76"/>
      <c r="B672" s="71"/>
      <c r="C672" s="90"/>
      <c r="D672" s="196"/>
      <c r="E672" s="77"/>
      <c r="F672" s="199"/>
      <c r="G672" s="89" t="s">
        <v>65</v>
      </c>
      <c r="H672" s="58"/>
      <c r="I672" s="58"/>
      <c r="J672" s="58"/>
      <c r="K672" s="58"/>
      <c r="L672" s="58"/>
      <c r="M672" s="58"/>
      <c r="N672" s="41"/>
      <c r="O672" s="100"/>
      <c r="P672" s="100"/>
    </row>
    <row r="673" spans="1:91" s="24" customFormat="1" ht="15.75" hidden="1" customHeight="1" thickBot="1" x14ac:dyDescent="0.35">
      <c r="A673" s="76"/>
      <c r="B673" s="71"/>
      <c r="C673" s="90"/>
      <c r="D673" s="196"/>
      <c r="E673" s="77"/>
      <c r="F673" s="199"/>
      <c r="G673" s="82" t="s">
        <v>65</v>
      </c>
      <c r="H673" s="18"/>
      <c r="I673" s="18"/>
      <c r="J673" s="18"/>
      <c r="K673" s="18"/>
      <c r="L673" s="18"/>
      <c r="M673" s="18"/>
      <c r="N673" s="85"/>
      <c r="O673" s="98"/>
      <c r="P673" s="98"/>
    </row>
    <row r="674" spans="1:91" ht="30" hidden="1" customHeight="1" x14ac:dyDescent="0.35">
      <c r="A674" s="86" t="s">
        <v>66</v>
      </c>
      <c r="B674" s="71"/>
      <c r="C674" s="90"/>
      <c r="D674" s="196"/>
      <c r="E674" s="77" t="s">
        <v>67</v>
      </c>
      <c r="F674" s="199"/>
      <c r="G674" s="93"/>
      <c r="H674" s="94">
        <f t="shared" ref="H674" si="74">SUM(H675:H676)</f>
        <v>0</v>
      </c>
      <c r="I674" s="94">
        <f t="shared" ref="I674:J674" si="75">SUM(I675:I676)</f>
        <v>0</v>
      </c>
      <c r="J674" s="94">
        <f t="shared" si="75"/>
        <v>0</v>
      </c>
      <c r="K674" s="94">
        <f t="shared" ref="K674:M674" si="76">SUM(K675:K676)</f>
        <v>0</v>
      </c>
      <c r="L674" s="94">
        <f t="shared" si="76"/>
        <v>0</v>
      </c>
      <c r="M674" s="94">
        <f t="shared" si="76"/>
        <v>0</v>
      </c>
      <c r="N674" s="88">
        <f t="shared" ref="N674:P674" si="77">SUM(N675:N676)</f>
        <v>0</v>
      </c>
      <c r="O674" s="99">
        <f t="shared" si="77"/>
        <v>0</v>
      </c>
      <c r="P674" s="99">
        <f t="shared" si="77"/>
        <v>0</v>
      </c>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c r="AQ674" s="24"/>
      <c r="AR674" s="24"/>
      <c r="AS674" s="24"/>
      <c r="AT674" s="24"/>
      <c r="AU674" s="24"/>
      <c r="AV674" s="24"/>
      <c r="AW674" s="24"/>
      <c r="AX674" s="24"/>
      <c r="AY674" s="24"/>
      <c r="AZ674" s="24"/>
      <c r="BA674" s="24"/>
      <c r="BB674" s="24"/>
      <c r="BC674" s="24"/>
      <c r="BD674" s="24"/>
      <c r="BE674" s="24"/>
      <c r="BF674" s="24"/>
      <c r="BG674" s="24"/>
      <c r="BH674" s="24"/>
      <c r="BI674" s="24"/>
      <c r="BJ674" s="24"/>
      <c r="BK674" s="24"/>
      <c r="BL674" s="24"/>
      <c r="BM674" s="24"/>
      <c r="BN674" s="24"/>
      <c r="BO674" s="24"/>
      <c r="BP674" s="24"/>
      <c r="BQ674" s="24"/>
      <c r="BR674" s="24"/>
      <c r="BS674" s="24"/>
      <c r="BT674" s="24"/>
      <c r="BU674" s="24"/>
      <c r="BV674" s="24"/>
      <c r="BW674" s="24"/>
      <c r="BX674" s="24"/>
      <c r="BY674" s="24"/>
      <c r="BZ674" s="24"/>
      <c r="CA674" s="24"/>
      <c r="CB674" s="24"/>
      <c r="CC674" s="24"/>
      <c r="CD674" s="24"/>
      <c r="CE674" s="24"/>
      <c r="CF674" s="24"/>
      <c r="CG674" s="24"/>
      <c r="CH674" s="24"/>
      <c r="CI674" s="24"/>
      <c r="CJ674" s="24"/>
      <c r="CK674" s="24"/>
      <c r="CL674" s="24"/>
      <c r="CM674" s="24"/>
    </row>
    <row r="675" spans="1:91" s="24" customFormat="1" ht="15" hidden="1" customHeight="1" x14ac:dyDescent="0.35">
      <c r="A675" s="76"/>
      <c r="B675" s="71"/>
      <c r="C675" s="90"/>
      <c r="D675" s="196"/>
      <c r="E675" s="77"/>
      <c r="F675" s="199"/>
      <c r="G675" s="89" t="s">
        <v>65</v>
      </c>
      <c r="H675" s="58"/>
      <c r="I675" s="58"/>
      <c r="J675" s="58"/>
      <c r="K675" s="58"/>
      <c r="L675" s="58"/>
      <c r="M675" s="58"/>
      <c r="N675" s="41"/>
      <c r="O675" s="100"/>
      <c r="P675" s="100"/>
    </row>
    <row r="676" spans="1:91" s="24" customFormat="1" ht="15" hidden="1" customHeight="1" x14ac:dyDescent="0.35">
      <c r="A676" s="76"/>
      <c r="B676" s="71"/>
      <c r="C676" s="90"/>
      <c r="D676" s="196"/>
      <c r="E676" s="77"/>
      <c r="F676" s="199"/>
      <c r="G676" s="82" t="s">
        <v>65</v>
      </c>
      <c r="H676" s="18"/>
      <c r="I676" s="18"/>
      <c r="J676" s="18"/>
      <c r="K676" s="18"/>
      <c r="L676" s="18"/>
      <c r="M676" s="18"/>
      <c r="N676" s="85"/>
      <c r="O676" s="98"/>
      <c r="P676" s="98"/>
    </row>
    <row r="677" spans="1:91" ht="30" hidden="1" customHeight="1" x14ac:dyDescent="0.35">
      <c r="A677" s="95"/>
      <c r="B677" s="71"/>
      <c r="C677" s="90"/>
      <c r="D677" s="196"/>
      <c r="E677" s="77" t="s">
        <v>67</v>
      </c>
      <c r="F677" s="199"/>
      <c r="G677" s="87"/>
      <c r="H677" s="88">
        <f>SUM(H678:H679)</f>
        <v>0</v>
      </c>
      <c r="I677" s="88">
        <f>SUM(I678:I679)</f>
        <v>0</v>
      </c>
      <c r="J677" s="88">
        <f>SUM(J678:J679)</f>
        <v>0</v>
      </c>
      <c r="K677" s="88">
        <f>SUM(K678:K679)</f>
        <v>0</v>
      </c>
      <c r="L677" s="88">
        <f>SUM(L678:L679)</f>
        <v>0</v>
      </c>
      <c r="M677" s="88">
        <f>SUM(M678:M679)</f>
        <v>0</v>
      </c>
      <c r="N677" s="88">
        <f>SUM(N678:N679)</f>
        <v>0</v>
      </c>
      <c r="O677" s="99">
        <f>SUM(O678:O679)</f>
        <v>0</v>
      </c>
      <c r="P677" s="99">
        <f>SUM(P678:P679)</f>
        <v>0</v>
      </c>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c r="AN677" s="24"/>
      <c r="AO677" s="24"/>
      <c r="AP677" s="24"/>
      <c r="AQ677" s="24"/>
      <c r="AR677" s="24"/>
      <c r="AS677" s="24"/>
      <c r="AT677" s="24"/>
      <c r="AU677" s="24"/>
      <c r="AV677" s="24"/>
      <c r="AW677" s="24"/>
      <c r="AX677" s="24"/>
      <c r="AY677" s="24"/>
      <c r="AZ677" s="24"/>
      <c r="BA677" s="24"/>
      <c r="BB677" s="24"/>
      <c r="BC677" s="24"/>
      <c r="BD677" s="24"/>
      <c r="BE677" s="24"/>
      <c r="BF677" s="24"/>
      <c r="BG677" s="24"/>
      <c r="BH677" s="24"/>
      <c r="BI677" s="24"/>
      <c r="BJ677" s="24"/>
      <c r="BK677" s="24"/>
      <c r="BL677" s="24"/>
      <c r="BM677" s="24"/>
      <c r="BN677" s="24"/>
      <c r="BO677" s="24"/>
      <c r="BP677" s="24"/>
      <c r="BQ677" s="24"/>
      <c r="BR677" s="24"/>
      <c r="BS677" s="24"/>
      <c r="BT677" s="24"/>
      <c r="BU677" s="24"/>
      <c r="BV677" s="24"/>
      <c r="BW677" s="24"/>
      <c r="BX677" s="24"/>
      <c r="BY677" s="24"/>
      <c r="BZ677" s="24"/>
      <c r="CA677" s="24"/>
      <c r="CB677" s="24"/>
      <c r="CC677" s="24"/>
      <c r="CD677" s="24"/>
      <c r="CE677" s="24"/>
      <c r="CF677" s="24"/>
      <c r="CG677" s="24"/>
      <c r="CH677" s="24"/>
      <c r="CI677" s="24"/>
      <c r="CJ677" s="24"/>
      <c r="CK677" s="24"/>
      <c r="CL677" s="24"/>
      <c r="CM677" s="24"/>
    </row>
    <row r="678" spans="1:91" ht="30" hidden="1" customHeight="1" x14ac:dyDescent="0.35">
      <c r="A678" s="95"/>
      <c r="B678" s="71"/>
      <c r="C678" s="90"/>
      <c r="D678" s="197"/>
      <c r="E678" s="97" t="s">
        <v>72</v>
      </c>
      <c r="F678" s="199"/>
      <c r="G678" s="87"/>
      <c r="H678" s="88"/>
      <c r="I678" s="88"/>
      <c r="J678" s="88"/>
      <c r="K678" s="88"/>
      <c r="L678" s="88"/>
      <c r="M678" s="88"/>
      <c r="N678" s="88"/>
      <c r="O678" s="99"/>
      <c r="P678" s="99"/>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c r="AN678" s="24"/>
      <c r="AO678" s="24"/>
      <c r="AP678" s="24"/>
      <c r="AQ678" s="24"/>
      <c r="AR678" s="24"/>
      <c r="AS678" s="24"/>
      <c r="AT678" s="24"/>
      <c r="AU678" s="24"/>
      <c r="AV678" s="24"/>
      <c r="AW678" s="24"/>
      <c r="AX678" s="24"/>
      <c r="AY678" s="24"/>
      <c r="AZ678" s="24"/>
      <c r="BA678" s="24"/>
      <c r="BB678" s="24"/>
      <c r="BC678" s="24"/>
      <c r="BD678" s="24"/>
      <c r="BE678" s="24"/>
      <c r="BF678" s="24"/>
      <c r="BG678" s="24"/>
      <c r="BH678" s="24"/>
      <c r="BI678" s="24"/>
      <c r="BJ678" s="24"/>
      <c r="BK678" s="24"/>
      <c r="BL678" s="24"/>
      <c r="BM678" s="24"/>
      <c r="BN678" s="24"/>
      <c r="BO678" s="24"/>
      <c r="BP678" s="24"/>
      <c r="BQ678" s="24"/>
      <c r="BR678" s="24"/>
      <c r="BS678" s="24"/>
      <c r="BT678" s="24"/>
      <c r="BU678" s="24"/>
      <c r="BV678" s="24"/>
      <c r="BW678" s="24"/>
      <c r="BX678" s="24"/>
      <c r="BY678" s="24"/>
      <c r="BZ678" s="24"/>
      <c r="CA678" s="24"/>
      <c r="CB678" s="24"/>
      <c r="CC678" s="24"/>
      <c r="CD678" s="24"/>
      <c r="CE678" s="24"/>
      <c r="CF678" s="24"/>
      <c r="CG678" s="24"/>
      <c r="CH678" s="24"/>
      <c r="CI678" s="24"/>
      <c r="CJ678" s="24"/>
      <c r="CK678" s="24"/>
      <c r="CL678" s="24"/>
      <c r="CM678" s="24"/>
    </row>
    <row r="679" spans="1:91" ht="30" hidden="1" customHeight="1" x14ac:dyDescent="0.35">
      <c r="A679" s="86" t="s">
        <v>68</v>
      </c>
      <c r="B679" s="71"/>
      <c r="C679" s="90"/>
      <c r="D679" s="201" t="s">
        <v>69</v>
      </c>
      <c r="E679" s="91" t="s">
        <v>63</v>
      </c>
      <c r="F679" s="199"/>
      <c r="G679" s="87"/>
      <c r="H679" s="88">
        <f t="shared" si="70"/>
        <v>0</v>
      </c>
      <c r="I679" s="88">
        <f t="shared" ref="I679:J679" si="78">SUM(I680:I681)</f>
        <v>0</v>
      </c>
      <c r="J679" s="88">
        <f t="shared" si="78"/>
        <v>0</v>
      </c>
      <c r="K679" s="88">
        <f t="shared" ref="K679:M679" si="79">SUM(K680:K681)</f>
        <v>0</v>
      </c>
      <c r="L679" s="88">
        <f t="shared" si="79"/>
        <v>0</v>
      </c>
      <c r="M679" s="88">
        <f t="shared" si="79"/>
        <v>0</v>
      </c>
      <c r="N679" s="88">
        <f t="shared" ref="N679:P679" si="80">SUM(N680:N681)</f>
        <v>0</v>
      </c>
      <c r="O679" s="99">
        <f t="shared" si="80"/>
        <v>0</v>
      </c>
      <c r="P679" s="99">
        <f t="shared" si="80"/>
        <v>0</v>
      </c>
      <c r="Q679" s="24"/>
      <c r="R679" s="24"/>
      <c r="S679" s="24"/>
      <c r="T679" s="24"/>
      <c r="U679" s="24"/>
      <c r="V679" s="24"/>
      <c r="W679" s="24"/>
      <c r="X679" s="24"/>
      <c r="Y679" s="24"/>
      <c r="Z679" s="24"/>
      <c r="AA679" s="24"/>
      <c r="AB679" s="24"/>
      <c r="AC679" s="24"/>
      <c r="AD679" s="24"/>
      <c r="AE679" s="24"/>
      <c r="AF679" s="24"/>
      <c r="AG679" s="24"/>
      <c r="AH679" s="24"/>
      <c r="AI679" s="24"/>
      <c r="AJ679" s="24"/>
      <c r="AK679" s="24"/>
      <c r="AL679" s="24"/>
      <c r="AM679" s="24"/>
      <c r="AN679" s="24"/>
      <c r="AO679" s="24"/>
      <c r="AP679" s="24"/>
      <c r="AQ679" s="24"/>
      <c r="AR679" s="24"/>
      <c r="AS679" s="24"/>
      <c r="AT679" s="24"/>
      <c r="AU679" s="24"/>
      <c r="AV679" s="24"/>
      <c r="AW679" s="24"/>
      <c r="AX679" s="24"/>
      <c r="AY679" s="24"/>
      <c r="AZ679" s="24"/>
      <c r="BA679" s="24"/>
      <c r="BB679" s="24"/>
      <c r="BC679" s="24"/>
      <c r="BD679" s="24"/>
      <c r="BE679" s="24"/>
      <c r="BF679" s="24"/>
      <c r="BG679" s="24"/>
      <c r="BH679" s="24"/>
      <c r="BI679" s="24"/>
      <c r="BJ679" s="24"/>
      <c r="BK679" s="24"/>
      <c r="BL679" s="24"/>
      <c r="BM679" s="24"/>
      <c r="BN679" s="24"/>
      <c r="BO679" s="24"/>
      <c r="BP679" s="24"/>
      <c r="BQ679" s="24"/>
      <c r="BR679" s="24"/>
      <c r="BS679" s="24"/>
      <c r="BT679" s="24"/>
      <c r="BU679" s="24"/>
      <c r="BV679" s="24"/>
      <c r="BW679" s="24"/>
      <c r="BX679" s="24"/>
      <c r="BY679" s="24"/>
      <c r="BZ679" s="24"/>
      <c r="CA679" s="24"/>
      <c r="CB679" s="24"/>
      <c r="CC679" s="24"/>
      <c r="CD679" s="24"/>
      <c r="CE679" s="24"/>
      <c r="CF679" s="24"/>
      <c r="CG679" s="24"/>
      <c r="CH679" s="24"/>
      <c r="CI679" s="24"/>
      <c r="CJ679" s="24"/>
      <c r="CK679" s="24"/>
      <c r="CL679" s="24"/>
      <c r="CM679" s="24"/>
    </row>
    <row r="680" spans="1:91" s="24" customFormat="1" ht="15" hidden="1" customHeight="1" x14ac:dyDescent="0.35">
      <c r="A680" s="76"/>
      <c r="B680" s="71"/>
      <c r="C680" s="90"/>
      <c r="D680" s="196"/>
      <c r="E680" s="77"/>
      <c r="F680" s="199"/>
      <c r="G680" s="89" t="s">
        <v>65</v>
      </c>
      <c r="H680" s="58"/>
      <c r="I680" s="58"/>
      <c r="J680" s="58"/>
      <c r="K680" s="58"/>
      <c r="L680" s="58"/>
      <c r="M680" s="58"/>
      <c r="N680" s="41"/>
      <c r="O680" s="100"/>
      <c r="P680" s="100"/>
    </row>
    <row r="681" spans="1:91" s="24" customFormat="1" ht="15" hidden="1" customHeight="1" x14ac:dyDescent="0.35">
      <c r="A681" s="76"/>
      <c r="B681" s="71"/>
      <c r="C681" s="90"/>
      <c r="D681" s="196"/>
      <c r="E681" s="77"/>
      <c r="F681" s="199"/>
      <c r="G681" s="82" t="s">
        <v>65</v>
      </c>
      <c r="H681" s="18"/>
      <c r="I681" s="18"/>
      <c r="J681" s="18"/>
      <c r="K681" s="18"/>
      <c r="L681" s="18"/>
      <c r="M681" s="18"/>
      <c r="N681" s="85"/>
      <c r="O681" s="98"/>
      <c r="P681" s="98"/>
    </row>
    <row r="682" spans="1:91" ht="30" hidden="1" customHeight="1" x14ac:dyDescent="0.35">
      <c r="A682" s="86" t="s">
        <v>70</v>
      </c>
      <c r="B682" s="71"/>
      <c r="C682" s="90"/>
      <c r="D682" s="196"/>
      <c r="E682" s="77" t="s">
        <v>67</v>
      </c>
      <c r="F682" s="199"/>
      <c r="G682" s="87"/>
      <c r="H682" s="88">
        <f t="shared" si="70"/>
        <v>0</v>
      </c>
      <c r="I682" s="88">
        <f t="shared" ref="I682:J682" si="81">SUM(I683:I684)</f>
        <v>0</v>
      </c>
      <c r="J682" s="88">
        <f t="shared" si="81"/>
        <v>0</v>
      </c>
      <c r="K682" s="88">
        <f t="shared" ref="K682:M682" si="82">SUM(K683:K684)</f>
        <v>0</v>
      </c>
      <c r="L682" s="88">
        <f t="shared" si="82"/>
        <v>0</v>
      </c>
      <c r="M682" s="88">
        <f t="shared" si="82"/>
        <v>0</v>
      </c>
      <c r="N682" s="88">
        <f t="shared" ref="N682:P682" si="83">SUM(N683:N684)</f>
        <v>0</v>
      </c>
      <c r="O682" s="99">
        <f t="shared" si="83"/>
        <v>0</v>
      </c>
      <c r="P682" s="99">
        <f t="shared" si="83"/>
        <v>0</v>
      </c>
      <c r="Q682" s="24"/>
      <c r="R682" s="24"/>
      <c r="S682" s="24"/>
      <c r="T682" s="24"/>
      <c r="U682" s="24"/>
      <c r="V682" s="24"/>
      <c r="W682" s="24"/>
      <c r="X682" s="24"/>
      <c r="Y682" s="24"/>
      <c r="Z682" s="24"/>
      <c r="AA682" s="24"/>
      <c r="AB682" s="24"/>
      <c r="AC682" s="24"/>
      <c r="AD682" s="24"/>
      <c r="AE682" s="24"/>
      <c r="AF682" s="24"/>
      <c r="AG682" s="24"/>
      <c r="AH682" s="24"/>
      <c r="AI682" s="24"/>
      <c r="AJ682" s="24"/>
      <c r="AK682" s="24"/>
      <c r="AL682" s="24"/>
      <c r="AM682" s="24"/>
      <c r="AN682" s="24"/>
      <c r="AO682" s="24"/>
      <c r="AP682" s="24"/>
      <c r="AQ682" s="24"/>
      <c r="AR682" s="24"/>
      <c r="AS682" s="24"/>
      <c r="AT682" s="24"/>
      <c r="AU682" s="24"/>
      <c r="AV682" s="24"/>
      <c r="AW682" s="24"/>
      <c r="AX682" s="24"/>
      <c r="AY682" s="24"/>
      <c r="AZ682" s="24"/>
      <c r="BA682" s="24"/>
      <c r="BB682" s="24"/>
      <c r="BC682" s="24"/>
      <c r="BD682" s="24"/>
      <c r="BE682" s="24"/>
      <c r="BF682" s="24"/>
      <c r="BG682" s="24"/>
      <c r="BH682" s="24"/>
      <c r="BI682" s="24"/>
      <c r="BJ682" s="24"/>
      <c r="BK682" s="24"/>
      <c r="BL682" s="24"/>
      <c r="BM682" s="24"/>
      <c r="BN682" s="24"/>
      <c r="BO682" s="24"/>
      <c r="BP682" s="24"/>
      <c r="BQ682" s="24"/>
      <c r="BR682" s="24"/>
      <c r="BS682" s="24"/>
      <c r="BT682" s="24"/>
      <c r="BU682" s="24"/>
      <c r="BV682" s="24"/>
      <c r="BW682" s="24"/>
      <c r="BX682" s="24"/>
      <c r="BY682" s="24"/>
      <c r="BZ682" s="24"/>
      <c r="CA682" s="24"/>
      <c r="CB682" s="24"/>
      <c r="CC682" s="24"/>
      <c r="CD682" s="24"/>
      <c r="CE682" s="24"/>
      <c r="CF682" s="24"/>
      <c r="CG682" s="24"/>
      <c r="CH682" s="24"/>
      <c r="CI682" s="24"/>
      <c r="CJ682" s="24"/>
      <c r="CK682" s="24"/>
      <c r="CL682" s="24"/>
      <c r="CM682" s="24"/>
    </row>
    <row r="683" spans="1:91" s="24" customFormat="1" ht="15" hidden="1" customHeight="1" x14ac:dyDescent="0.35">
      <c r="A683" s="76"/>
      <c r="B683" s="71"/>
      <c r="C683" s="90"/>
      <c r="D683" s="196"/>
      <c r="E683" s="77"/>
      <c r="F683" s="199"/>
      <c r="G683" s="89" t="s">
        <v>65</v>
      </c>
      <c r="H683" s="58"/>
      <c r="I683" s="58"/>
      <c r="J683" s="58"/>
      <c r="K683" s="58"/>
      <c r="L683" s="58"/>
      <c r="M683" s="58"/>
      <c r="N683" s="41"/>
      <c r="O683" s="100"/>
      <c r="P683" s="100"/>
    </row>
    <row r="684" spans="1:91" s="24" customFormat="1" ht="15" hidden="1" customHeight="1" x14ac:dyDescent="0.35">
      <c r="A684" s="76"/>
      <c r="B684" s="71"/>
      <c r="C684" s="90"/>
      <c r="D684" s="196"/>
      <c r="E684" s="77"/>
      <c r="F684" s="199"/>
      <c r="G684" s="82" t="s">
        <v>65</v>
      </c>
      <c r="H684" s="18"/>
      <c r="I684" s="18"/>
      <c r="J684" s="18"/>
      <c r="K684" s="18"/>
      <c r="L684" s="18"/>
      <c r="M684" s="18"/>
      <c r="N684" s="85"/>
      <c r="O684" s="98"/>
      <c r="P684" s="98"/>
    </row>
    <row r="685" spans="1:91" ht="30" hidden="1" customHeight="1" x14ac:dyDescent="0.35">
      <c r="A685" s="86" t="s">
        <v>71</v>
      </c>
      <c r="B685" s="71"/>
      <c r="C685" s="90"/>
      <c r="D685" s="196"/>
      <c r="E685" s="77" t="s">
        <v>72</v>
      </c>
      <c r="F685" s="199"/>
      <c r="G685" s="87"/>
      <c r="H685" s="18">
        <f t="shared" ref="H685" si="84">SUM(H686:H687)</f>
        <v>0</v>
      </c>
      <c r="I685" s="18">
        <f t="shared" ref="I685:J685" si="85">SUM(I686:I687)</f>
        <v>0</v>
      </c>
      <c r="J685" s="18">
        <f t="shared" si="85"/>
        <v>0</v>
      </c>
      <c r="K685" s="18">
        <f t="shared" ref="K685:M685" si="86">SUM(K686:K687)</f>
        <v>0</v>
      </c>
      <c r="L685" s="18">
        <f t="shared" si="86"/>
        <v>0</v>
      </c>
      <c r="M685" s="18">
        <f t="shared" si="86"/>
        <v>0</v>
      </c>
      <c r="N685" s="18">
        <f t="shared" ref="N685:P685" si="87">SUM(N686:N687)</f>
        <v>0</v>
      </c>
      <c r="O685" s="101">
        <f t="shared" si="87"/>
        <v>0</v>
      </c>
      <c r="P685" s="101">
        <f t="shared" si="87"/>
        <v>0</v>
      </c>
      <c r="Q685" s="24"/>
      <c r="R685" s="24"/>
      <c r="S685" s="24"/>
      <c r="T685" s="24"/>
      <c r="U685" s="24"/>
      <c r="V685" s="24"/>
      <c r="W685" s="24"/>
      <c r="X685" s="24"/>
      <c r="Y685" s="24"/>
      <c r="Z685" s="24"/>
      <c r="AA685" s="24"/>
      <c r="AB685" s="24"/>
      <c r="AC685" s="24"/>
      <c r="AD685" s="24"/>
      <c r="AE685" s="24"/>
      <c r="AF685" s="24"/>
      <c r="AG685" s="24"/>
      <c r="AH685" s="24"/>
      <c r="AI685" s="24"/>
      <c r="AJ685" s="24"/>
      <c r="AK685" s="24"/>
      <c r="AL685" s="24"/>
      <c r="AM685" s="24"/>
      <c r="AN685" s="24"/>
      <c r="AO685" s="24"/>
      <c r="AP685" s="24"/>
      <c r="AQ685" s="24"/>
      <c r="AR685" s="24"/>
      <c r="AS685" s="24"/>
      <c r="AT685" s="24"/>
      <c r="AU685" s="24"/>
      <c r="AV685" s="24"/>
      <c r="AW685" s="24"/>
      <c r="AX685" s="24"/>
      <c r="AY685" s="24"/>
      <c r="AZ685" s="24"/>
      <c r="BA685" s="24"/>
      <c r="BB685" s="24"/>
      <c r="BC685" s="24"/>
      <c r="BD685" s="24"/>
      <c r="BE685" s="24"/>
      <c r="BF685" s="24"/>
      <c r="BG685" s="24"/>
      <c r="BH685" s="24"/>
      <c r="BI685" s="24"/>
      <c r="BJ685" s="24"/>
      <c r="BK685" s="24"/>
      <c r="BL685" s="24"/>
      <c r="BM685" s="24"/>
      <c r="BN685" s="24"/>
      <c r="BO685" s="24"/>
      <c r="BP685" s="24"/>
      <c r="BQ685" s="24"/>
      <c r="BR685" s="24"/>
      <c r="BS685" s="24"/>
      <c r="BT685" s="24"/>
      <c r="BU685" s="24"/>
      <c r="BV685" s="24"/>
      <c r="BW685" s="24"/>
      <c r="BX685" s="24"/>
      <c r="BY685" s="24"/>
      <c r="BZ685" s="24"/>
      <c r="CA685" s="24"/>
      <c r="CB685" s="24"/>
      <c r="CC685" s="24"/>
      <c r="CD685" s="24"/>
      <c r="CE685" s="24"/>
      <c r="CF685" s="24"/>
      <c r="CG685" s="24"/>
      <c r="CH685" s="24"/>
      <c r="CI685" s="24"/>
      <c r="CJ685" s="24"/>
      <c r="CK685" s="24"/>
      <c r="CL685" s="24"/>
      <c r="CM685" s="24"/>
    </row>
    <row r="686" spans="1:91" s="24" customFormat="1" ht="15" hidden="1" customHeight="1" x14ac:dyDescent="0.35">
      <c r="A686" s="76"/>
      <c r="B686" s="71"/>
      <c r="C686" s="90"/>
      <c r="D686" s="196"/>
      <c r="E686" s="77"/>
      <c r="F686" s="199"/>
      <c r="G686" s="89" t="s">
        <v>65</v>
      </c>
      <c r="H686" s="58"/>
      <c r="I686" s="58"/>
      <c r="J686" s="58"/>
      <c r="K686" s="58"/>
      <c r="L686" s="58"/>
      <c r="M686" s="58"/>
      <c r="N686" s="41"/>
      <c r="O686" s="100"/>
      <c r="P686" s="100"/>
    </row>
    <row r="687" spans="1:91" s="24" customFormat="1" ht="15.75" hidden="1" customHeight="1" thickBot="1" x14ac:dyDescent="0.35">
      <c r="A687" s="76"/>
      <c r="B687" s="103"/>
      <c r="C687" s="104"/>
      <c r="D687" s="234"/>
      <c r="E687" s="97"/>
      <c r="F687" s="205"/>
      <c r="G687" s="82" t="s">
        <v>65</v>
      </c>
      <c r="H687" s="18"/>
      <c r="I687" s="18"/>
      <c r="J687" s="18"/>
      <c r="K687" s="18"/>
      <c r="L687" s="18"/>
      <c r="M687" s="18"/>
      <c r="N687" s="85"/>
      <c r="O687" s="98"/>
      <c r="P687" s="98"/>
    </row>
    <row r="688" spans="1:91" ht="38.25" hidden="1" thickBot="1" x14ac:dyDescent="0.35">
      <c r="A688" s="105" t="s">
        <v>76</v>
      </c>
      <c r="B688" s="191"/>
      <c r="C688" s="192"/>
      <c r="D688" s="195" t="s">
        <v>62</v>
      </c>
      <c r="E688" s="106" t="s">
        <v>63</v>
      </c>
      <c r="F688" s="198" t="s">
        <v>64</v>
      </c>
      <c r="G688" s="93"/>
      <c r="H688" s="94">
        <f t="shared" ref="H688" si="88">SUM(H689:H690)</f>
        <v>0</v>
      </c>
      <c r="I688" s="94">
        <f t="shared" ref="I688:J688" si="89">SUM(I689:I690)</f>
        <v>0</v>
      </c>
      <c r="J688" s="94">
        <f t="shared" si="89"/>
        <v>0</v>
      </c>
      <c r="K688" s="94">
        <f t="shared" ref="K688:M688" si="90">SUM(K689:K690)</f>
        <v>0</v>
      </c>
      <c r="L688" s="94">
        <f t="shared" si="90"/>
        <v>0</v>
      </c>
      <c r="M688" s="94">
        <f t="shared" si="90"/>
        <v>0</v>
      </c>
      <c r="N688" s="88">
        <f t="shared" ref="N688:P688" si="91">SUM(N689:N690)</f>
        <v>0</v>
      </c>
      <c r="O688" s="99">
        <f t="shared" si="91"/>
        <v>0</v>
      </c>
      <c r="P688" s="99">
        <f t="shared" si="91"/>
        <v>0</v>
      </c>
      <c r="Q688" s="24"/>
      <c r="R688" s="24"/>
      <c r="S688" s="24"/>
      <c r="T688" s="24"/>
      <c r="U688" s="24"/>
      <c r="V688" s="24"/>
      <c r="W688" s="24"/>
      <c r="X688" s="24"/>
      <c r="Y688" s="24"/>
      <c r="Z688" s="24"/>
      <c r="AA688" s="24"/>
      <c r="AB688" s="24"/>
      <c r="AC688" s="24"/>
      <c r="AD688" s="24"/>
      <c r="AE688" s="24"/>
      <c r="AF688" s="24"/>
      <c r="AG688" s="24"/>
      <c r="AH688" s="24"/>
      <c r="AI688" s="24"/>
      <c r="AJ688" s="24"/>
      <c r="AK688" s="24"/>
      <c r="AL688" s="24"/>
      <c r="AM688" s="24"/>
      <c r="AN688" s="24"/>
      <c r="AO688" s="24"/>
      <c r="AP688" s="24"/>
      <c r="AQ688" s="24"/>
      <c r="AR688" s="24"/>
      <c r="AS688" s="24"/>
      <c r="AT688" s="24"/>
      <c r="AU688" s="24"/>
      <c r="AV688" s="24"/>
      <c r="AW688" s="24"/>
      <c r="AX688" s="24"/>
      <c r="AY688" s="24"/>
      <c r="AZ688" s="24"/>
      <c r="BA688" s="24"/>
      <c r="BB688" s="24"/>
      <c r="BC688" s="24"/>
      <c r="BD688" s="24"/>
      <c r="BE688" s="24"/>
      <c r="BF688" s="24"/>
      <c r="BG688" s="24"/>
      <c r="BH688" s="24"/>
      <c r="BI688" s="24"/>
      <c r="BJ688" s="24"/>
      <c r="BK688" s="24"/>
      <c r="BL688" s="24"/>
      <c r="BM688" s="24"/>
      <c r="BN688" s="24"/>
      <c r="BO688" s="24"/>
      <c r="BP688" s="24"/>
      <c r="BQ688" s="24"/>
      <c r="BR688" s="24"/>
      <c r="BS688" s="24"/>
      <c r="BT688" s="24"/>
      <c r="BU688" s="24"/>
      <c r="BV688" s="24"/>
      <c r="BW688" s="24"/>
      <c r="BX688" s="24"/>
      <c r="BY688" s="24"/>
      <c r="BZ688" s="24"/>
      <c r="CA688" s="24"/>
      <c r="CB688" s="24"/>
      <c r="CC688" s="24"/>
      <c r="CD688" s="24"/>
      <c r="CE688" s="24"/>
      <c r="CF688" s="24"/>
      <c r="CG688" s="24"/>
      <c r="CH688" s="24"/>
      <c r="CI688" s="24"/>
      <c r="CJ688" s="24"/>
      <c r="CK688" s="24"/>
      <c r="CL688" s="24"/>
      <c r="CM688" s="24"/>
    </row>
    <row r="689" spans="1:91" s="24" customFormat="1" ht="19.5" hidden="1" thickBot="1" x14ac:dyDescent="0.35">
      <c r="A689" s="107"/>
      <c r="B689" s="193"/>
      <c r="C689" s="194"/>
      <c r="D689" s="196"/>
      <c r="E689" s="77"/>
      <c r="F689" s="199"/>
      <c r="G689" s="89" t="s">
        <v>65</v>
      </c>
      <c r="H689" s="58"/>
      <c r="I689" s="58"/>
      <c r="J689" s="58"/>
      <c r="K689" s="58"/>
      <c r="L689" s="58"/>
      <c r="M689" s="58"/>
      <c r="N689" s="41"/>
      <c r="O689" s="100"/>
      <c r="P689" s="100"/>
    </row>
    <row r="690" spans="1:91" s="24" customFormat="1" ht="19.5" hidden="1" thickBot="1" x14ac:dyDescent="0.35">
      <c r="A690" s="107"/>
      <c r="B690" s="193"/>
      <c r="C690" s="194"/>
      <c r="D690" s="196"/>
      <c r="E690" s="77"/>
      <c r="F690" s="199"/>
      <c r="G690" s="82" t="s">
        <v>65</v>
      </c>
      <c r="H690" s="18"/>
      <c r="I690" s="18"/>
      <c r="J690" s="18"/>
      <c r="K690" s="18"/>
      <c r="L690" s="18"/>
      <c r="M690" s="18"/>
      <c r="N690" s="85"/>
      <c r="O690" s="98"/>
      <c r="P690" s="98"/>
    </row>
    <row r="691" spans="1:91" ht="57" hidden="1" thickBot="1" x14ac:dyDescent="0.35">
      <c r="A691" s="108"/>
      <c r="B691" s="193"/>
      <c r="C691" s="194"/>
      <c r="D691" s="196"/>
      <c r="E691" s="77" t="s">
        <v>67</v>
      </c>
      <c r="F691" s="199"/>
      <c r="G691" s="109"/>
      <c r="H691" s="96"/>
      <c r="I691" s="96"/>
      <c r="J691" s="96"/>
      <c r="K691" s="96"/>
      <c r="L691" s="96"/>
      <c r="M691" s="96"/>
      <c r="N691" s="96"/>
      <c r="O691" s="110"/>
      <c r="P691" s="110"/>
      <c r="Q691" s="24"/>
      <c r="R691" s="24"/>
      <c r="S691" s="24"/>
      <c r="T691" s="24"/>
      <c r="U691" s="24"/>
      <c r="V691" s="24"/>
      <c r="W691" s="24"/>
      <c r="X691" s="24"/>
      <c r="Y691" s="24"/>
      <c r="Z691" s="24"/>
      <c r="AA691" s="24"/>
      <c r="AB691" s="24"/>
      <c r="AC691" s="24"/>
      <c r="AD691" s="24"/>
      <c r="AE691" s="24"/>
      <c r="AF691" s="24"/>
      <c r="AG691" s="24"/>
      <c r="AH691" s="24"/>
      <c r="AI691" s="24"/>
      <c r="AJ691" s="24"/>
      <c r="AK691" s="24"/>
      <c r="AL691" s="24"/>
      <c r="AM691" s="24"/>
      <c r="AN691" s="24"/>
      <c r="AO691" s="24"/>
      <c r="AP691" s="24"/>
      <c r="AQ691" s="24"/>
      <c r="AR691" s="24"/>
      <c r="AS691" s="24"/>
      <c r="AT691" s="24"/>
      <c r="AU691" s="24"/>
      <c r="AV691" s="24"/>
      <c r="AW691" s="24"/>
      <c r="AX691" s="24"/>
      <c r="AY691" s="24"/>
      <c r="AZ691" s="24"/>
      <c r="BA691" s="24"/>
      <c r="BB691" s="24"/>
      <c r="BC691" s="24"/>
      <c r="BD691" s="24"/>
      <c r="BE691" s="24"/>
      <c r="BF691" s="24"/>
      <c r="BG691" s="24"/>
      <c r="BH691" s="24"/>
      <c r="BI691" s="24"/>
      <c r="BJ691" s="24"/>
      <c r="BK691" s="24"/>
      <c r="BL691" s="24"/>
      <c r="BM691" s="24"/>
      <c r="BN691" s="24"/>
      <c r="BO691" s="24"/>
      <c r="BP691" s="24"/>
      <c r="BQ691" s="24"/>
      <c r="BR691" s="24"/>
      <c r="BS691" s="24"/>
      <c r="BT691" s="24"/>
      <c r="BU691" s="24"/>
      <c r="BV691" s="24"/>
      <c r="BW691" s="24"/>
      <c r="BX691" s="24"/>
      <c r="BY691" s="24"/>
      <c r="BZ691" s="24"/>
      <c r="CA691" s="24"/>
      <c r="CB691" s="24"/>
      <c r="CC691" s="24"/>
      <c r="CD691" s="24"/>
      <c r="CE691" s="24"/>
      <c r="CF691" s="24"/>
      <c r="CG691" s="24"/>
      <c r="CH691" s="24"/>
      <c r="CI691" s="24"/>
      <c r="CJ691" s="24"/>
      <c r="CK691" s="24"/>
      <c r="CL691" s="24"/>
      <c r="CM691" s="24"/>
    </row>
    <row r="692" spans="1:91" ht="57" hidden="1" thickBot="1" x14ac:dyDescent="0.35">
      <c r="A692" s="108"/>
      <c r="B692" s="193"/>
      <c r="C692" s="194"/>
      <c r="D692" s="197"/>
      <c r="E692" s="77" t="s">
        <v>72</v>
      </c>
      <c r="F692" s="199"/>
      <c r="G692" s="92"/>
      <c r="H692" s="96"/>
      <c r="I692" s="96"/>
      <c r="J692" s="96"/>
      <c r="K692" s="96"/>
      <c r="L692" s="96"/>
      <c r="M692" s="96"/>
      <c r="N692" s="96"/>
      <c r="O692" s="110"/>
      <c r="P692" s="110"/>
      <c r="Q692" s="24"/>
      <c r="R692" s="24"/>
      <c r="S692" s="24"/>
      <c r="T692" s="24"/>
      <c r="U692" s="24"/>
      <c r="V692" s="24"/>
      <c r="W692" s="24"/>
      <c r="X692" s="24"/>
      <c r="Y692" s="24"/>
      <c r="Z692" s="24"/>
      <c r="AA692" s="24"/>
      <c r="AB692" s="24"/>
      <c r="AC692" s="24"/>
      <c r="AD692" s="24"/>
      <c r="AE692" s="24"/>
      <c r="AF692" s="24"/>
      <c r="AG692" s="24"/>
      <c r="AH692" s="24"/>
      <c r="AI692" s="24"/>
      <c r="AJ692" s="24"/>
      <c r="AK692" s="24"/>
      <c r="AL692" s="24"/>
      <c r="AM692" s="24"/>
      <c r="AN692" s="24"/>
      <c r="AO692" s="24"/>
      <c r="AP692" s="24"/>
      <c r="AQ692" s="24"/>
      <c r="AR692" s="24"/>
      <c r="AS692" s="24"/>
      <c r="AT692" s="24"/>
      <c r="AU692" s="24"/>
      <c r="AV692" s="24"/>
      <c r="AW692" s="24"/>
      <c r="AX692" s="24"/>
      <c r="AY692" s="24"/>
      <c r="AZ692" s="24"/>
      <c r="BA692" s="24"/>
      <c r="BB692" s="24"/>
      <c r="BC692" s="24"/>
      <c r="BD692" s="24"/>
      <c r="BE692" s="24"/>
      <c r="BF692" s="24"/>
      <c r="BG692" s="24"/>
      <c r="BH692" s="24"/>
      <c r="BI692" s="24"/>
      <c r="BJ692" s="24"/>
      <c r="BK692" s="24"/>
      <c r="BL692" s="24"/>
      <c r="BM692" s="24"/>
      <c r="BN692" s="24"/>
      <c r="BO692" s="24"/>
      <c r="BP692" s="24"/>
      <c r="BQ692" s="24"/>
      <c r="BR692" s="24"/>
      <c r="BS692" s="24"/>
      <c r="BT692" s="24"/>
      <c r="BU692" s="24"/>
      <c r="BV692" s="24"/>
      <c r="BW692" s="24"/>
      <c r="BX692" s="24"/>
      <c r="BY692" s="24"/>
      <c r="BZ692" s="24"/>
      <c r="CA692" s="24"/>
      <c r="CB692" s="24"/>
      <c r="CC692" s="24"/>
      <c r="CD692" s="24"/>
      <c r="CE692" s="24"/>
      <c r="CF692" s="24"/>
      <c r="CG692" s="24"/>
      <c r="CH692" s="24"/>
      <c r="CI692" s="24"/>
      <c r="CJ692" s="24"/>
      <c r="CK692" s="24"/>
      <c r="CL692" s="24"/>
      <c r="CM692" s="24"/>
    </row>
    <row r="693" spans="1:91" ht="38.25" hidden="1" thickBot="1" x14ac:dyDescent="0.35">
      <c r="A693" s="102" t="s">
        <v>77</v>
      </c>
      <c r="B693" s="193"/>
      <c r="C693" s="194"/>
      <c r="D693" s="201" t="s">
        <v>69</v>
      </c>
      <c r="E693" s="91" t="s">
        <v>63</v>
      </c>
      <c r="F693" s="199"/>
      <c r="G693" s="111"/>
      <c r="H693" s="88">
        <f t="shared" ref="H693:J720" si="92">SUM(H694:H695)</f>
        <v>0</v>
      </c>
      <c r="I693" s="88">
        <f t="shared" ref="I693:J693" si="93">SUM(I694:I695)</f>
        <v>0</v>
      </c>
      <c r="J693" s="88">
        <f t="shared" si="93"/>
        <v>0</v>
      </c>
      <c r="K693" s="88">
        <f t="shared" ref="K693:M693" si="94">SUM(K694:K695)</f>
        <v>0</v>
      </c>
      <c r="L693" s="88">
        <f t="shared" si="94"/>
        <v>0</v>
      </c>
      <c r="M693" s="88">
        <f t="shared" si="94"/>
        <v>0</v>
      </c>
      <c r="N693" s="88">
        <f t="shared" ref="N693:P693" si="95">SUM(N694:N695)</f>
        <v>0</v>
      </c>
      <c r="O693" s="99">
        <f t="shared" si="95"/>
        <v>0</v>
      </c>
      <c r="P693" s="99">
        <f t="shared" si="95"/>
        <v>0</v>
      </c>
      <c r="Q693" s="24"/>
      <c r="R693" s="24"/>
      <c r="S693" s="24"/>
      <c r="T693" s="24"/>
      <c r="U693" s="24"/>
      <c r="V693" s="24"/>
      <c r="W693" s="24"/>
      <c r="X693" s="24"/>
      <c r="Y693" s="24"/>
      <c r="Z693" s="24"/>
      <c r="AA693" s="24"/>
      <c r="AB693" s="24"/>
      <c r="AC693" s="24"/>
      <c r="AD693" s="24"/>
      <c r="AE693" s="24"/>
      <c r="AF693" s="24"/>
      <c r="AG693" s="24"/>
      <c r="AH693" s="24"/>
      <c r="AI693" s="24"/>
      <c r="AJ693" s="24"/>
      <c r="AK693" s="24"/>
      <c r="AL693" s="24"/>
      <c r="AM693" s="24"/>
      <c r="AN693" s="24"/>
      <c r="AO693" s="24"/>
      <c r="AP693" s="24"/>
      <c r="AQ693" s="24"/>
      <c r="AR693" s="24"/>
      <c r="AS693" s="24"/>
      <c r="AT693" s="24"/>
      <c r="AU693" s="24"/>
      <c r="AV693" s="24"/>
      <c r="AW693" s="24"/>
      <c r="AX693" s="24"/>
      <c r="AY693" s="24"/>
      <c r="AZ693" s="24"/>
      <c r="BA693" s="24"/>
      <c r="BB693" s="24"/>
      <c r="BC693" s="24"/>
      <c r="BD693" s="24"/>
      <c r="BE693" s="24"/>
      <c r="BF693" s="24"/>
      <c r="BG693" s="24"/>
      <c r="BH693" s="24"/>
      <c r="BI693" s="24"/>
      <c r="BJ693" s="24"/>
      <c r="BK693" s="24"/>
      <c r="BL693" s="24"/>
      <c r="BM693" s="24"/>
      <c r="BN693" s="24"/>
      <c r="BO693" s="24"/>
      <c r="BP693" s="24"/>
      <c r="BQ693" s="24"/>
      <c r="BR693" s="24"/>
      <c r="BS693" s="24"/>
      <c r="BT693" s="24"/>
      <c r="BU693" s="24"/>
      <c r="BV693" s="24"/>
      <c r="BW693" s="24"/>
      <c r="BX693" s="24"/>
      <c r="BY693" s="24"/>
      <c r="BZ693" s="24"/>
      <c r="CA693" s="24"/>
      <c r="CB693" s="24"/>
      <c r="CC693" s="24"/>
      <c r="CD693" s="24"/>
      <c r="CE693" s="24"/>
      <c r="CF693" s="24"/>
      <c r="CG693" s="24"/>
      <c r="CH693" s="24"/>
      <c r="CI693" s="24"/>
      <c r="CJ693" s="24"/>
      <c r="CK693" s="24"/>
      <c r="CL693" s="24"/>
      <c r="CM693" s="24"/>
    </row>
    <row r="694" spans="1:91" s="24" customFormat="1" ht="19.5" hidden="1" thickBot="1" x14ac:dyDescent="0.35">
      <c r="A694" s="107"/>
      <c r="B694" s="193"/>
      <c r="C694" s="194"/>
      <c r="D694" s="196"/>
      <c r="E694" s="77"/>
      <c r="F694" s="199"/>
      <c r="G694" s="89" t="s">
        <v>65</v>
      </c>
      <c r="H694" s="58"/>
      <c r="I694" s="58"/>
      <c r="J694" s="58"/>
      <c r="K694" s="58"/>
      <c r="L694" s="58"/>
      <c r="M694" s="58"/>
      <c r="N694" s="41"/>
      <c r="O694" s="100"/>
      <c r="P694" s="100"/>
    </row>
    <row r="695" spans="1:91" s="24" customFormat="1" ht="19.5" hidden="1" thickBot="1" x14ac:dyDescent="0.35">
      <c r="A695" s="107"/>
      <c r="B695" s="193"/>
      <c r="C695" s="194"/>
      <c r="D695" s="196"/>
      <c r="E695" s="77"/>
      <c r="F695" s="199"/>
      <c r="G695" s="82" t="s">
        <v>65</v>
      </c>
      <c r="H695" s="18"/>
      <c r="I695" s="18"/>
      <c r="J695" s="18"/>
      <c r="K695" s="18"/>
      <c r="L695" s="18"/>
      <c r="M695" s="18"/>
      <c r="N695" s="85"/>
      <c r="O695" s="98"/>
      <c r="P695" s="98"/>
    </row>
    <row r="696" spans="1:91" ht="57" hidden="1" thickBot="1" x14ac:dyDescent="0.35">
      <c r="A696" s="102" t="s">
        <v>78</v>
      </c>
      <c r="B696" s="193"/>
      <c r="C696" s="194"/>
      <c r="D696" s="196"/>
      <c r="E696" s="77" t="s">
        <v>67</v>
      </c>
      <c r="F696" s="199"/>
      <c r="G696" s="112"/>
      <c r="H696" s="88">
        <f t="shared" si="92"/>
        <v>0</v>
      </c>
      <c r="I696" s="88">
        <f t="shared" ref="I696:J696" si="96">SUM(I697:I698)</f>
        <v>0</v>
      </c>
      <c r="J696" s="88">
        <f t="shared" si="96"/>
        <v>0</v>
      </c>
      <c r="K696" s="88">
        <f t="shared" ref="K696:M696" si="97">SUM(K697:K698)</f>
        <v>0</v>
      </c>
      <c r="L696" s="88">
        <f t="shared" si="97"/>
        <v>0</v>
      </c>
      <c r="M696" s="88">
        <f t="shared" si="97"/>
        <v>0</v>
      </c>
      <c r="N696" s="88">
        <f t="shared" ref="N696:P696" si="98">SUM(N697:N698)</f>
        <v>0</v>
      </c>
      <c r="O696" s="99">
        <f t="shared" si="98"/>
        <v>0</v>
      </c>
      <c r="P696" s="99">
        <f t="shared" si="98"/>
        <v>0</v>
      </c>
      <c r="Q696" s="24"/>
      <c r="R696" s="24"/>
      <c r="S696" s="24"/>
      <c r="T696" s="24"/>
      <c r="U696" s="24"/>
      <c r="V696" s="24"/>
      <c r="W696" s="24"/>
      <c r="X696" s="24"/>
      <c r="Y696" s="24"/>
      <c r="Z696" s="24"/>
      <c r="AA696" s="24"/>
      <c r="AB696" s="24"/>
      <c r="AC696" s="24"/>
      <c r="AD696" s="24"/>
      <c r="AE696" s="24"/>
      <c r="AF696" s="24"/>
      <c r="AG696" s="24"/>
      <c r="AH696" s="24"/>
      <c r="AI696" s="24"/>
      <c r="AJ696" s="24"/>
      <c r="AK696" s="24"/>
      <c r="AL696" s="24"/>
      <c r="AM696" s="24"/>
      <c r="AN696" s="24"/>
      <c r="AO696" s="24"/>
      <c r="AP696" s="24"/>
      <c r="AQ696" s="24"/>
      <c r="AR696" s="24"/>
      <c r="AS696" s="24"/>
      <c r="AT696" s="24"/>
      <c r="AU696" s="24"/>
      <c r="AV696" s="24"/>
      <c r="AW696" s="24"/>
      <c r="AX696" s="24"/>
      <c r="AY696" s="24"/>
      <c r="AZ696" s="24"/>
      <c r="BA696" s="24"/>
      <c r="BB696" s="24"/>
      <c r="BC696" s="24"/>
      <c r="BD696" s="24"/>
      <c r="BE696" s="24"/>
      <c r="BF696" s="24"/>
      <c r="BG696" s="24"/>
      <c r="BH696" s="24"/>
      <c r="BI696" s="24"/>
      <c r="BJ696" s="24"/>
      <c r="BK696" s="24"/>
      <c r="BL696" s="24"/>
      <c r="BM696" s="24"/>
      <c r="BN696" s="24"/>
      <c r="BO696" s="24"/>
      <c r="BP696" s="24"/>
      <c r="BQ696" s="24"/>
      <c r="BR696" s="24"/>
      <c r="BS696" s="24"/>
      <c r="BT696" s="24"/>
      <c r="BU696" s="24"/>
      <c r="BV696" s="24"/>
      <c r="BW696" s="24"/>
      <c r="BX696" s="24"/>
      <c r="BY696" s="24"/>
      <c r="BZ696" s="24"/>
      <c r="CA696" s="24"/>
      <c r="CB696" s="24"/>
      <c r="CC696" s="24"/>
      <c r="CD696" s="24"/>
      <c r="CE696" s="24"/>
      <c r="CF696" s="24"/>
      <c r="CG696" s="24"/>
      <c r="CH696" s="24"/>
      <c r="CI696" s="24"/>
      <c r="CJ696" s="24"/>
      <c r="CK696" s="24"/>
      <c r="CL696" s="24"/>
      <c r="CM696" s="24"/>
    </row>
    <row r="697" spans="1:91" s="24" customFormat="1" ht="19.5" hidden="1" thickBot="1" x14ac:dyDescent="0.35">
      <c r="A697" s="107"/>
      <c r="B697" s="193"/>
      <c r="C697" s="194"/>
      <c r="D697" s="196"/>
      <c r="E697" s="77"/>
      <c r="F697" s="199"/>
      <c r="G697" s="89" t="s">
        <v>65</v>
      </c>
      <c r="H697" s="58"/>
      <c r="I697" s="58"/>
      <c r="J697" s="58"/>
      <c r="K697" s="58"/>
      <c r="L697" s="58"/>
      <c r="M697" s="58"/>
      <c r="N697" s="41"/>
      <c r="O697" s="100"/>
      <c r="P697" s="100"/>
    </row>
    <row r="698" spans="1:91" s="24" customFormat="1" ht="19.5" hidden="1" thickBot="1" x14ac:dyDescent="0.35">
      <c r="A698" s="107"/>
      <c r="B698" s="193"/>
      <c r="C698" s="194"/>
      <c r="D698" s="196"/>
      <c r="E698" s="77"/>
      <c r="F698" s="199"/>
      <c r="G698" s="82" t="s">
        <v>65</v>
      </c>
      <c r="H698" s="18"/>
      <c r="I698" s="18"/>
      <c r="J698" s="18"/>
      <c r="K698" s="18"/>
      <c r="L698" s="18"/>
      <c r="M698" s="18"/>
      <c r="N698" s="85"/>
      <c r="O698" s="98"/>
      <c r="P698" s="98"/>
    </row>
    <row r="699" spans="1:91" ht="57" hidden="1" thickBot="1" x14ac:dyDescent="0.35">
      <c r="A699" s="102" t="s">
        <v>79</v>
      </c>
      <c r="B699" s="193"/>
      <c r="C699" s="194"/>
      <c r="D699" s="196"/>
      <c r="E699" s="77" t="s">
        <v>72</v>
      </c>
      <c r="F699" s="199"/>
      <c r="G699" s="87"/>
      <c r="H699" s="88">
        <f t="shared" si="92"/>
        <v>0</v>
      </c>
      <c r="I699" s="88">
        <f t="shared" ref="I699:J699" si="99">SUM(I700:I701)</f>
        <v>0</v>
      </c>
      <c r="J699" s="88">
        <f t="shared" si="99"/>
        <v>0</v>
      </c>
      <c r="K699" s="88">
        <f t="shared" ref="K699:M699" si="100">SUM(K700:K701)</f>
        <v>0</v>
      </c>
      <c r="L699" s="88">
        <f t="shared" si="100"/>
        <v>0</v>
      </c>
      <c r="M699" s="88">
        <f t="shared" si="100"/>
        <v>0</v>
      </c>
      <c r="N699" s="88">
        <f t="shared" ref="N699:P699" si="101">SUM(N700:N701)</f>
        <v>0</v>
      </c>
      <c r="O699" s="99">
        <f t="shared" si="101"/>
        <v>0</v>
      </c>
      <c r="P699" s="99">
        <f t="shared" si="101"/>
        <v>0</v>
      </c>
      <c r="Q699" s="24"/>
      <c r="R699" s="24"/>
      <c r="S699" s="24"/>
      <c r="T699" s="24"/>
      <c r="U699" s="24"/>
      <c r="V699" s="24"/>
      <c r="W699" s="24"/>
      <c r="X699" s="24"/>
      <c r="Y699" s="24"/>
      <c r="Z699" s="24"/>
      <c r="AA699" s="24"/>
      <c r="AB699" s="24"/>
      <c r="AC699" s="24"/>
      <c r="AD699" s="24"/>
      <c r="AE699" s="24"/>
      <c r="AF699" s="24"/>
      <c r="AG699" s="24"/>
      <c r="AH699" s="24"/>
      <c r="AI699" s="24"/>
      <c r="AJ699" s="24"/>
      <c r="AK699" s="24"/>
      <c r="AL699" s="24"/>
      <c r="AM699" s="24"/>
      <c r="AN699" s="24"/>
      <c r="AO699" s="24"/>
      <c r="AP699" s="24"/>
      <c r="AQ699" s="24"/>
      <c r="AR699" s="24"/>
      <c r="AS699" s="24"/>
      <c r="AT699" s="24"/>
      <c r="AU699" s="24"/>
      <c r="AV699" s="24"/>
      <c r="AW699" s="24"/>
      <c r="AX699" s="24"/>
      <c r="AY699" s="24"/>
      <c r="AZ699" s="24"/>
      <c r="BA699" s="24"/>
      <c r="BB699" s="24"/>
      <c r="BC699" s="24"/>
      <c r="BD699" s="24"/>
      <c r="BE699" s="24"/>
      <c r="BF699" s="24"/>
      <c r="BG699" s="24"/>
      <c r="BH699" s="24"/>
      <c r="BI699" s="24"/>
      <c r="BJ699" s="24"/>
      <c r="BK699" s="24"/>
      <c r="BL699" s="24"/>
      <c r="BM699" s="24"/>
      <c r="BN699" s="24"/>
      <c r="BO699" s="24"/>
      <c r="BP699" s="24"/>
      <c r="BQ699" s="24"/>
      <c r="BR699" s="24"/>
      <c r="BS699" s="24"/>
      <c r="BT699" s="24"/>
      <c r="BU699" s="24"/>
      <c r="BV699" s="24"/>
      <c r="BW699" s="24"/>
      <c r="BX699" s="24"/>
      <c r="BY699" s="24"/>
      <c r="BZ699" s="24"/>
      <c r="CA699" s="24"/>
      <c r="CB699" s="24"/>
      <c r="CC699" s="24"/>
      <c r="CD699" s="24"/>
      <c r="CE699" s="24"/>
      <c r="CF699" s="24"/>
      <c r="CG699" s="24"/>
      <c r="CH699" s="24"/>
      <c r="CI699" s="24"/>
      <c r="CJ699" s="24"/>
      <c r="CK699" s="24"/>
      <c r="CL699" s="24"/>
      <c r="CM699" s="24"/>
    </row>
    <row r="700" spans="1:91" s="24" customFormat="1" ht="19.5" hidden="1" thickBot="1" x14ac:dyDescent="0.35">
      <c r="A700" s="107"/>
      <c r="B700" s="193"/>
      <c r="C700" s="194"/>
      <c r="D700" s="196"/>
      <c r="E700" s="77"/>
      <c r="F700" s="199"/>
      <c r="G700" s="89" t="s">
        <v>65</v>
      </c>
      <c r="H700" s="58"/>
      <c r="I700" s="58"/>
      <c r="J700" s="58"/>
      <c r="K700" s="58"/>
      <c r="L700" s="58"/>
      <c r="M700" s="58"/>
      <c r="N700" s="41"/>
      <c r="O700" s="100"/>
      <c r="P700" s="100"/>
    </row>
    <row r="701" spans="1:91" s="24" customFormat="1" ht="19.5" hidden="1" thickBot="1" x14ac:dyDescent="0.35">
      <c r="A701" s="107"/>
      <c r="B701" s="193"/>
      <c r="C701" s="194"/>
      <c r="D701" s="197"/>
      <c r="E701" s="77"/>
      <c r="F701" s="200"/>
      <c r="G701" s="82" t="s">
        <v>65</v>
      </c>
      <c r="H701" s="18"/>
      <c r="I701" s="18"/>
      <c r="J701" s="18"/>
      <c r="K701" s="18"/>
      <c r="L701" s="18"/>
      <c r="M701" s="18"/>
      <c r="N701" s="85"/>
      <c r="O701" s="98"/>
      <c r="P701" s="98"/>
    </row>
    <row r="702" spans="1:91" ht="38.25" hidden="1" thickBot="1" x14ac:dyDescent="0.35">
      <c r="A702" s="102" t="s">
        <v>76</v>
      </c>
      <c r="B702" s="193"/>
      <c r="C702" s="194"/>
      <c r="D702" s="201" t="s">
        <v>62</v>
      </c>
      <c r="E702" s="91" t="s">
        <v>63</v>
      </c>
      <c r="F702" s="204" t="s">
        <v>73</v>
      </c>
      <c r="G702" s="92"/>
      <c r="H702" s="88">
        <f t="shared" si="92"/>
        <v>0</v>
      </c>
      <c r="I702" s="88">
        <f t="shared" ref="I702:J702" si="102">SUM(I703:I704)</f>
        <v>0</v>
      </c>
      <c r="J702" s="88">
        <f t="shared" si="102"/>
        <v>0</v>
      </c>
      <c r="K702" s="88">
        <f t="shared" ref="K702:M702" si="103">SUM(K703:K704)</f>
        <v>0</v>
      </c>
      <c r="L702" s="88">
        <f t="shared" si="103"/>
        <v>0</v>
      </c>
      <c r="M702" s="88">
        <f t="shared" si="103"/>
        <v>0</v>
      </c>
      <c r="N702" s="88">
        <f t="shared" ref="N702:P702" si="104">SUM(N703:N704)</f>
        <v>0</v>
      </c>
      <c r="O702" s="99">
        <f t="shared" si="104"/>
        <v>0</v>
      </c>
      <c r="P702" s="99">
        <f t="shared" si="104"/>
        <v>0</v>
      </c>
      <c r="Q702" s="24"/>
      <c r="R702" s="24"/>
      <c r="S702" s="24"/>
      <c r="T702" s="24"/>
      <c r="U702" s="24"/>
      <c r="V702" s="24"/>
      <c r="W702" s="24"/>
      <c r="X702" s="24"/>
      <c r="Y702" s="24"/>
      <c r="Z702" s="24"/>
      <c r="AA702" s="24"/>
      <c r="AB702" s="24"/>
      <c r="AC702" s="24"/>
      <c r="AD702" s="24"/>
      <c r="AE702" s="24"/>
      <c r="AF702" s="24"/>
      <c r="AG702" s="24"/>
      <c r="AH702" s="24"/>
      <c r="AI702" s="24"/>
      <c r="AJ702" s="24"/>
      <c r="AK702" s="24"/>
      <c r="AL702" s="24"/>
      <c r="AM702" s="24"/>
      <c r="AN702" s="24"/>
      <c r="AO702" s="24"/>
      <c r="AP702" s="24"/>
      <c r="AQ702" s="24"/>
      <c r="AR702" s="24"/>
      <c r="AS702" s="24"/>
      <c r="AT702" s="24"/>
      <c r="AU702" s="24"/>
      <c r="AV702" s="24"/>
      <c r="AW702" s="24"/>
      <c r="AX702" s="24"/>
      <c r="AY702" s="24"/>
      <c r="AZ702" s="24"/>
      <c r="BA702" s="24"/>
      <c r="BB702" s="24"/>
      <c r="BC702" s="24"/>
      <c r="BD702" s="24"/>
      <c r="BE702" s="24"/>
      <c r="BF702" s="24"/>
      <c r="BG702" s="24"/>
      <c r="BH702" s="24"/>
      <c r="BI702" s="24"/>
      <c r="BJ702" s="24"/>
      <c r="BK702" s="24"/>
      <c r="BL702" s="24"/>
      <c r="BM702" s="24"/>
      <c r="BN702" s="24"/>
      <c r="BO702" s="24"/>
      <c r="BP702" s="24"/>
      <c r="BQ702" s="24"/>
      <c r="BR702" s="24"/>
      <c r="BS702" s="24"/>
      <c r="BT702" s="24"/>
      <c r="BU702" s="24"/>
      <c r="BV702" s="24"/>
      <c r="BW702" s="24"/>
      <c r="BX702" s="24"/>
      <c r="BY702" s="24"/>
      <c r="BZ702" s="24"/>
      <c r="CA702" s="24"/>
      <c r="CB702" s="24"/>
      <c r="CC702" s="24"/>
      <c r="CD702" s="24"/>
      <c r="CE702" s="24"/>
      <c r="CF702" s="24"/>
      <c r="CG702" s="24"/>
      <c r="CH702" s="24"/>
      <c r="CI702" s="24"/>
      <c r="CJ702" s="24"/>
      <c r="CK702" s="24"/>
      <c r="CL702" s="24"/>
      <c r="CM702" s="24"/>
    </row>
    <row r="703" spans="1:91" s="24" customFormat="1" ht="19.5" hidden="1" thickBot="1" x14ac:dyDescent="0.35">
      <c r="A703" s="107"/>
      <c r="B703" s="193"/>
      <c r="C703" s="194"/>
      <c r="D703" s="196"/>
      <c r="E703" s="77"/>
      <c r="F703" s="199"/>
      <c r="G703" s="89" t="s">
        <v>65</v>
      </c>
      <c r="H703" s="58"/>
      <c r="I703" s="58"/>
      <c r="J703" s="58"/>
      <c r="K703" s="58"/>
      <c r="L703" s="58"/>
      <c r="M703" s="58"/>
      <c r="N703" s="41"/>
      <c r="O703" s="100"/>
      <c r="P703" s="100"/>
    </row>
    <row r="704" spans="1:91" s="24" customFormat="1" ht="19.5" hidden="1" thickBot="1" x14ac:dyDescent="0.35">
      <c r="A704" s="107"/>
      <c r="B704" s="193"/>
      <c r="C704" s="194"/>
      <c r="D704" s="196"/>
      <c r="E704" s="77"/>
      <c r="F704" s="199"/>
      <c r="G704" s="82" t="s">
        <v>65</v>
      </c>
      <c r="H704" s="18"/>
      <c r="I704" s="18"/>
      <c r="J704" s="18"/>
      <c r="K704" s="18"/>
      <c r="L704" s="18"/>
      <c r="M704" s="18"/>
      <c r="N704" s="85"/>
      <c r="O704" s="98"/>
      <c r="P704" s="98"/>
    </row>
    <row r="705" spans="1:91" ht="57" hidden="1" thickBot="1" x14ac:dyDescent="0.35">
      <c r="A705" s="113"/>
      <c r="B705" s="193"/>
      <c r="C705" s="194"/>
      <c r="D705" s="196"/>
      <c r="E705" s="77" t="s">
        <v>67</v>
      </c>
      <c r="F705" s="199"/>
      <c r="G705" s="92"/>
      <c r="H705" s="88">
        <f t="shared" si="92"/>
        <v>0</v>
      </c>
      <c r="I705" s="88">
        <f t="shared" ref="I705:J705" si="105">SUM(I706:I707)</f>
        <v>0</v>
      </c>
      <c r="J705" s="88">
        <f t="shared" si="105"/>
        <v>0</v>
      </c>
      <c r="K705" s="88">
        <f t="shared" ref="K705:M705" si="106">SUM(K706:K707)</f>
        <v>0</v>
      </c>
      <c r="L705" s="88">
        <f t="shared" si="106"/>
        <v>0</v>
      </c>
      <c r="M705" s="88">
        <f t="shared" si="106"/>
        <v>0</v>
      </c>
      <c r="N705" s="88">
        <f t="shared" ref="N705:P705" si="107">SUM(N706:N707)</f>
        <v>0</v>
      </c>
      <c r="O705" s="99">
        <f t="shared" si="107"/>
        <v>0</v>
      </c>
      <c r="P705" s="99">
        <f t="shared" si="107"/>
        <v>0</v>
      </c>
      <c r="Q705" s="24"/>
      <c r="R705" s="24"/>
      <c r="S705" s="24"/>
      <c r="T705" s="24"/>
      <c r="U705" s="24"/>
      <c r="V705" s="24"/>
      <c r="W705" s="24"/>
      <c r="X705" s="24"/>
      <c r="Y705" s="24"/>
      <c r="Z705" s="24"/>
      <c r="AA705" s="24"/>
      <c r="AB705" s="24"/>
      <c r="AC705" s="24"/>
      <c r="AD705" s="24"/>
      <c r="AE705" s="24"/>
      <c r="AF705" s="24"/>
      <c r="AG705" s="24"/>
      <c r="AH705" s="24"/>
      <c r="AI705" s="24"/>
      <c r="AJ705" s="24"/>
      <c r="AK705" s="24"/>
      <c r="AL705" s="24"/>
      <c r="AM705" s="24"/>
      <c r="AN705" s="24"/>
      <c r="AO705" s="24"/>
      <c r="AP705" s="24"/>
      <c r="AQ705" s="24"/>
      <c r="AR705" s="24"/>
      <c r="AS705" s="24"/>
      <c r="AT705" s="24"/>
      <c r="AU705" s="24"/>
      <c r="AV705" s="24"/>
      <c r="AW705" s="24"/>
      <c r="AX705" s="24"/>
      <c r="AY705" s="24"/>
      <c r="AZ705" s="24"/>
      <c r="BA705" s="24"/>
      <c r="BB705" s="24"/>
      <c r="BC705" s="24"/>
      <c r="BD705" s="24"/>
      <c r="BE705" s="24"/>
      <c r="BF705" s="24"/>
      <c r="BG705" s="24"/>
      <c r="BH705" s="24"/>
      <c r="BI705" s="24"/>
      <c r="BJ705" s="24"/>
      <c r="BK705" s="24"/>
      <c r="BL705" s="24"/>
      <c r="BM705" s="24"/>
      <c r="BN705" s="24"/>
      <c r="BO705" s="24"/>
      <c r="BP705" s="24"/>
      <c r="BQ705" s="24"/>
      <c r="BR705" s="24"/>
      <c r="BS705" s="24"/>
      <c r="BT705" s="24"/>
      <c r="BU705" s="24"/>
      <c r="BV705" s="24"/>
      <c r="BW705" s="24"/>
      <c r="BX705" s="24"/>
      <c r="BY705" s="24"/>
      <c r="BZ705" s="24"/>
      <c r="CA705" s="24"/>
      <c r="CB705" s="24"/>
      <c r="CC705" s="24"/>
      <c r="CD705" s="24"/>
      <c r="CE705" s="24"/>
      <c r="CF705" s="24"/>
      <c r="CG705" s="24"/>
      <c r="CH705" s="24"/>
      <c r="CI705" s="24"/>
      <c r="CJ705" s="24"/>
      <c r="CK705" s="24"/>
      <c r="CL705" s="24"/>
      <c r="CM705" s="24"/>
    </row>
    <row r="706" spans="1:91" ht="57" hidden="1" thickBot="1" x14ac:dyDescent="0.35">
      <c r="A706" s="113"/>
      <c r="B706" s="193"/>
      <c r="C706" s="194"/>
      <c r="D706" s="196"/>
      <c r="E706" s="97" t="s">
        <v>72</v>
      </c>
      <c r="F706" s="199"/>
      <c r="G706" s="92"/>
      <c r="H706" s="88"/>
      <c r="I706" s="88"/>
      <c r="J706" s="88"/>
      <c r="K706" s="88"/>
      <c r="L706" s="88"/>
      <c r="M706" s="88"/>
      <c r="N706" s="88"/>
      <c r="O706" s="99"/>
      <c r="P706" s="99"/>
      <c r="Q706" s="24"/>
      <c r="R706" s="24"/>
      <c r="S706" s="24"/>
      <c r="T706" s="24"/>
      <c r="U706" s="24"/>
      <c r="V706" s="24"/>
      <c r="W706" s="24"/>
      <c r="X706" s="24"/>
      <c r="Y706" s="24"/>
      <c r="Z706" s="24"/>
      <c r="AA706" s="24"/>
      <c r="AB706" s="24"/>
      <c r="AC706" s="24"/>
      <c r="AD706" s="24"/>
      <c r="AE706" s="24"/>
      <c r="AF706" s="24"/>
      <c r="AG706" s="24"/>
      <c r="AH706" s="24"/>
      <c r="AI706" s="24"/>
      <c r="AJ706" s="24"/>
      <c r="AK706" s="24"/>
      <c r="AL706" s="24"/>
      <c r="AM706" s="24"/>
      <c r="AN706" s="24"/>
      <c r="AO706" s="24"/>
      <c r="AP706" s="24"/>
      <c r="AQ706" s="24"/>
      <c r="AR706" s="24"/>
      <c r="AS706" s="24"/>
      <c r="AT706" s="24"/>
      <c r="AU706" s="24"/>
      <c r="AV706" s="24"/>
      <c r="AW706" s="24"/>
      <c r="AX706" s="24"/>
      <c r="AY706" s="24"/>
      <c r="AZ706" s="24"/>
      <c r="BA706" s="24"/>
      <c r="BB706" s="24"/>
      <c r="BC706" s="24"/>
      <c r="BD706" s="24"/>
      <c r="BE706" s="24"/>
      <c r="BF706" s="24"/>
      <c r="BG706" s="24"/>
      <c r="BH706" s="24"/>
      <c r="BI706" s="24"/>
      <c r="BJ706" s="24"/>
      <c r="BK706" s="24"/>
      <c r="BL706" s="24"/>
      <c r="BM706" s="24"/>
      <c r="BN706" s="24"/>
      <c r="BO706" s="24"/>
      <c r="BP706" s="24"/>
      <c r="BQ706" s="24"/>
      <c r="BR706" s="24"/>
      <c r="BS706" s="24"/>
      <c r="BT706" s="24"/>
      <c r="BU706" s="24"/>
      <c r="BV706" s="24"/>
      <c r="BW706" s="24"/>
      <c r="BX706" s="24"/>
      <c r="BY706" s="24"/>
      <c r="BZ706" s="24"/>
      <c r="CA706" s="24"/>
      <c r="CB706" s="24"/>
      <c r="CC706" s="24"/>
      <c r="CD706" s="24"/>
      <c r="CE706" s="24"/>
      <c r="CF706" s="24"/>
      <c r="CG706" s="24"/>
      <c r="CH706" s="24"/>
      <c r="CI706" s="24"/>
      <c r="CJ706" s="24"/>
      <c r="CK706" s="24"/>
      <c r="CL706" s="24"/>
      <c r="CM706" s="24"/>
    </row>
    <row r="707" spans="1:91" ht="38.25" hidden="1" thickBot="1" x14ac:dyDescent="0.35">
      <c r="A707" s="102" t="s">
        <v>77</v>
      </c>
      <c r="B707" s="193"/>
      <c r="C707" s="194"/>
      <c r="D707" s="212" t="s">
        <v>69</v>
      </c>
      <c r="E707" s="91" t="s">
        <v>63</v>
      </c>
      <c r="F707" s="199"/>
      <c r="G707" s="92"/>
      <c r="H707" s="88">
        <f t="shared" si="92"/>
        <v>0</v>
      </c>
      <c r="I707" s="88">
        <f t="shared" ref="I707:J707" si="108">SUM(I708:I709)</f>
        <v>0</v>
      </c>
      <c r="J707" s="88">
        <f t="shared" si="108"/>
        <v>0</v>
      </c>
      <c r="K707" s="88">
        <f t="shared" ref="K707:M707" si="109">SUM(K708:K709)</f>
        <v>0</v>
      </c>
      <c r="L707" s="88">
        <f t="shared" si="109"/>
        <v>0</v>
      </c>
      <c r="M707" s="88">
        <f t="shared" si="109"/>
        <v>0</v>
      </c>
      <c r="N707" s="88">
        <f t="shared" ref="N707:P707" si="110">SUM(N708:N709)</f>
        <v>0</v>
      </c>
      <c r="O707" s="99">
        <f t="shared" si="110"/>
        <v>0</v>
      </c>
      <c r="P707" s="99">
        <f t="shared" si="110"/>
        <v>0</v>
      </c>
      <c r="Q707" s="24"/>
      <c r="R707" s="24"/>
      <c r="S707" s="24"/>
      <c r="T707" s="24"/>
      <c r="U707" s="24"/>
      <c r="V707" s="24"/>
      <c r="W707" s="24"/>
      <c r="X707" s="24"/>
      <c r="Y707" s="24"/>
      <c r="Z707" s="24"/>
      <c r="AA707" s="24"/>
      <c r="AB707" s="24"/>
      <c r="AC707" s="24"/>
      <c r="AD707" s="24"/>
      <c r="AE707" s="24"/>
      <c r="AF707" s="24"/>
      <c r="AG707" s="24"/>
      <c r="AH707" s="24"/>
      <c r="AI707" s="24"/>
      <c r="AJ707" s="24"/>
      <c r="AK707" s="24"/>
      <c r="AL707" s="24"/>
      <c r="AM707" s="24"/>
      <c r="AN707" s="24"/>
      <c r="AO707" s="24"/>
      <c r="AP707" s="24"/>
      <c r="AQ707" s="24"/>
      <c r="AR707" s="24"/>
      <c r="AS707" s="24"/>
      <c r="AT707" s="24"/>
      <c r="AU707" s="24"/>
      <c r="AV707" s="24"/>
      <c r="AW707" s="24"/>
      <c r="AX707" s="24"/>
      <c r="AY707" s="24"/>
      <c r="AZ707" s="24"/>
      <c r="BA707" s="24"/>
      <c r="BB707" s="24"/>
      <c r="BC707" s="24"/>
      <c r="BD707" s="24"/>
      <c r="BE707" s="24"/>
      <c r="BF707" s="24"/>
      <c r="BG707" s="24"/>
      <c r="BH707" s="24"/>
      <c r="BI707" s="24"/>
      <c r="BJ707" s="24"/>
      <c r="BK707" s="24"/>
      <c r="BL707" s="24"/>
      <c r="BM707" s="24"/>
      <c r="BN707" s="24"/>
      <c r="BO707" s="24"/>
      <c r="BP707" s="24"/>
      <c r="BQ707" s="24"/>
      <c r="BR707" s="24"/>
      <c r="BS707" s="24"/>
      <c r="BT707" s="24"/>
      <c r="BU707" s="24"/>
      <c r="BV707" s="24"/>
      <c r="BW707" s="24"/>
      <c r="BX707" s="24"/>
      <c r="BY707" s="24"/>
      <c r="BZ707" s="24"/>
      <c r="CA707" s="24"/>
      <c r="CB707" s="24"/>
      <c r="CC707" s="24"/>
      <c r="CD707" s="24"/>
      <c r="CE707" s="24"/>
      <c r="CF707" s="24"/>
      <c r="CG707" s="24"/>
      <c r="CH707" s="24"/>
      <c r="CI707" s="24"/>
      <c r="CJ707" s="24"/>
      <c r="CK707" s="24"/>
      <c r="CL707" s="24"/>
      <c r="CM707" s="24"/>
    </row>
    <row r="708" spans="1:91" s="24" customFormat="1" ht="19.5" hidden="1" thickBot="1" x14ac:dyDescent="0.35">
      <c r="A708" s="107"/>
      <c r="B708" s="193"/>
      <c r="C708" s="194"/>
      <c r="D708" s="213"/>
      <c r="E708" s="77"/>
      <c r="F708" s="199"/>
      <c r="G708" s="89" t="s">
        <v>65</v>
      </c>
      <c r="H708" s="58"/>
      <c r="I708" s="58"/>
      <c r="J708" s="58"/>
      <c r="K708" s="58"/>
      <c r="L708" s="58"/>
      <c r="M708" s="58"/>
      <c r="N708" s="41"/>
      <c r="O708" s="100"/>
      <c r="P708" s="100"/>
    </row>
    <row r="709" spans="1:91" s="24" customFormat="1" ht="19.5" hidden="1" thickBot="1" x14ac:dyDescent="0.35">
      <c r="A709" s="107"/>
      <c r="B709" s="193"/>
      <c r="C709" s="194"/>
      <c r="D709" s="213"/>
      <c r="E709" s="77"/>
      <c r="F709" s="199"/>
      <c r="G709" s="82" t="s">
        <v>65</v>
      </c>
      <c r="H709" s="18"/>
      <c r="I709" s="18"/>
      <c r="J709" s="18"/>
      <c r="K709" s="18"/>
      <c r="L709" s="18"/>
      <c r="M709" s="18"/>
      <c r="N709" s="85"/>
      <c r="O709" s="98"/>
      <c r="P709" s="98"/>
    </row>
    <row r="710" spans="1:91" ht="57" hidden="1" thickBot="1" x14ac:dyDescent="0.35">
      <c r="A710" s="102" t="s">
        <v>78</v>
      </c>
      <c r="B710" s="193"/>
      <c r="C710" s="194"/>
      <c r="D710" s="213"/>
      <c r="E710" s="77" t="s">
        <v>67</v>
      </c>
      <c r="F710" s="199"/>
      <c r="G710" s="92"/>
      <c r="H710" s="88">
        <f t="shared" si="92"/>
        <v>0</v>
      </c>
      <c r="I710" s="88">
        <f t="shared" ref="I710:J710" si="111">SUM(I711:I712)</f>
        <v>0</v>
      </c>
      <c r="J710" s="88">
        <f t="shared" si="111"/>
        <v>0</v>
      </c>
      <c r="K710" s="88">
        <f t="shared" ref="K710:M710" si="112">SUM(K711:K712)</f>
        <v>0</v>
      </c>
      <c r="L710" s="88">
        <f t="shared" si="112"/>
        <v>0</v>
      </c>
      <c r="M710" s="88">
        <f t="shared" si="112"/>
        <v>0</v>
      </c>
      <c r="N710" s="88">
        <f t="shared" ref="N710:P710" si="113">SUM(N711:N712)</f>
        <v>0</v>
      </c>
      <c r="O710" s="99">
        <f t="shared" si="113"/>
        <v>0</v>
      </c>
      <c r="P710" s="99">
        <f t="shared" si="113"/>
        <v>0</v>
      </c>
      <c r="Q710" s="24"/>
      <c r="R710" s="24"/>
      <c r="S710" s="24"/>
      <c r="T710" s="24"/>
      <c r="U710" s="24"/>
      <c r="V710" s="24"/>
      <c r="W710" s="24"/>
      <c r="X710" s="24"/>
      <c r="Y710" s="24"/>
      <c r="Z710" s="24"/>
      <c r="AA710" s="24"/>
      <c r="AB710" s="24"/>
      <c r="AC710" s="24"/>
      <c r="AD710" s="24"/>
      <c r="AE710" s="24"/>
      <c r="AF710" s="24"/>
      <c r="AG710" s="24"/>
      <c r="AH710" s="24"/>
      <c r="AI710" s="24"/>
      <c r="AJ710" s="24"/>
      <c r="AK710" s="24"/>
      <c r="AL710" s="24"/>
      <c r="AM710" s="24"/>
      <c r="AN710" s="24"/>
      <c r="AO710" s="24"/>
      <c r="AP710" s="24"/>
      <c r="AQ710" s="24"/>
      <c r="AR710" s="24"/>
      <c r="AS710" s="24"/>
      <c r="AT710" s="24"/>
      <c r="AU710" s="24"/>
      <c r="AV710" s="24"/>
      <c r="AW710" s="24"/>
      <c r="AX710" s="24"/>
      <c r="AY710" s="24"/>
      <c r="AZ710" s="24"/>
      <c r="BA710" s="24"/>
      <c r="BB710" s="24"/>
      <c r="BC710" s="24"/>
      <c r="BD710" s="24"/>
      <c r="BE710" s="24"/>
      <c r="BF710" s="24"/>
      <c r="BG710" s="24"/>
      <c r="BH710" s="24"/>
      <c r="BI710" s="24"/>
      <c r="BJ710" s="24"/>
      <c r="BK710" s="24"/>
      <c r="BL710" s="24"/>
      <c r="BM710" s="24"/>
      <c r="BN710" s="24"/>
      <c r="BO710" s="24"/>
      <c r="BP710" s="24"/>
      <c r="BQ710" s="24"/>
      <c r="BR710" s="24"/>
      <c r="BS710" s="24"/>
      <c r="BT710" s="24"/>
      <c r="BU710" s="24"/>
      <c r="BV710" s="24"/>
      <c r="BW710" s="24"/>
      <c r="BX710" s="24"/>
      <c r="BY710" s="24"/>
      <c r="BZ710" s="24"/>
      <c r="CA710" s="24"/>
      <c r="CB710" s="24"/>
      <c r="CC710" s="24"/>
      <c r="CD710" s="24"/>
      <c r="CE710" s="24"/>
      <c r="CF710" s="24"/>
      <c r="CG710" s="24"/>
      <c r="CH710" s="24"/>
      <c r="CI710" s="24"/>
      <c r="CJ710" s="24"/>
      <c r="CK710" s="24"/>
      <c r="CL710" s="24"/>
      <c r="CM710" s="24"/>
    </row>
    <row r="711" spans="1:91" s="24" customFormat="1" ht="19.5" hidden="1" thickBot="1" x14ac:dyDescent="0.35">
      <c r="A711" s="107"/>
      <c r="B711" s="193"/>
      <c r="C711" s="194"/>
      <c r="D711" s="213"/>
      <c r="E711" s="77"/>
      <c r="F711" s="199"/>
      <c r="G711" s="89" t="s">
        <v>65</v>
      </c>
      <c r="H711" s="58"/>
      <c r="I711" s="58"/>
      <c r="J711" s="58"/>
      <c r="K711" s="58"/>
      <c r="L711" s="58"/>
      <c r="M711" s="58"/>
      <c r="N711" s="41"/>
      <c r="O711" s="100"/>
      <c r="P711" s="100"/>
    </row>
    <row r="712" spans="1:91" s="24" customFormat="1" ht="19.5" hidden="1" thickBot="1" x14ac:dyDescent="0.35">
      <c r="A712" s="107"/>
      <c r="B712" s="193"/>
      <c r="C712" s="194"/>
      <c r="D712" s="213"/>
      <c r="E712" s="77"/>
      <c r="F712" s="199"/>
      <c r="G712" s="82" t="s">
        <v>65</v>
      </c>
      <c r="H712" s="18"/>
      <c r="I712" s="18"/>
      <c r="J712" s="18"/>
      <c r="K712" s="18"/>
      <c r="L712" s="18"/>
      <c r="M712" s="18"/>
      <c r="N712" s="85"/>
      <c r="O712" s="98"/>
      <c r="P712" s="98"/>
    </row>
    <row r="713" spans="1:91" ht="57" hidden="1" thickBot="1" x14ac:dyDescent="0.35">
      <c r="A713" s="102" t="s">
        <v>79</v>
      </c>
      <c r="B713" s="193"/>
      <c r="C713" s="194"/>
      <c r="D713" s="213"/>
      <c r="E713" s="77" t="s">
        <v>72</v>
      </c>
      <c r="F713" s="199"/>
      <c r="G713" s="92"/>
      <c r="H713" s="88">
        <f t="shared" si="92"/>
        <v>0</v>
      </c>
      <c r="I713" s="88">
        <f t="shared" ref="I713:J713" si="114">SUM(I714:I715)</f>
        <v>0</v>
      </c>
      <c r="J713" s="88">
        <f t="shared" si="114"/>
        <v>0</v>
      </c>
      <c r="K713" s="88">
        <f t="shared" ref="K713:M713" si="115">SUM(K714:K715)</f>
        <v>0</v>
      </c>
      <c r="L713" s="88">
        <f t="shared" si="115"/>
        <v>0</v>
      </c>
      <c r="M713" s="88">
        <f t="shared" si="115"/>
        <v>0</v>
      </c>
      <c r="N713" s="88">
        <f t="shared" ref="N713:P713" si="116">SUM(N714:N715)</f>
        <v>0</v>
      </c>
      <c r="O713" s="99">
        <f t="shared" si="116"/>
        <v>0</v>
      </c>
      <c r="P713" s="99">
        <f t="shared" si="116"/>
        <v>0</v>
      </c>
      <c r="Q713" s="24"/>
      <c r="R713" s="24"/>
      <c r="S713" s="24"/>
      <c r="T713" s="24"/>
      <c r="U713" s="24"/>
      <c r="V713" s="24"/>
      <c r="W713" s="24"/>
      <c r="X713" s="24"/>
      <c r="Y713" s="24"/>
      <c r="Z713" s="24"/>
      <c r="AA713" s="24"/>
      <c r="AB713" s="24"/>
      <c r="AC713" s="24"/>
      <c r="AD713" s="24"/>
      <c r="AE713" s="24"/>
      <c r="AF713" s="24"/>
      <c r="AG713" s="24"/>
      <c r="AH713" s="24"/>
      <c r="AI713" s="24"/>
      <c r="AJ713" s="24"/>
      <c r="AK713" s="24"/>
      <c r="AL713" s="24"/>
      <c r="AM713" s="24"/>
      <c r="AN713" s="24"/>
      <c r="AO713" s="24"/>
      <c r="AP713" s="24"/>
      <c r="AQ713" s="24"/>
      <c r="AR713" s="24"/>
      <c r="AS713" s="24"/>
      <c r="AT713" s="24"/>
      <c r="AU713" s="24"/>
      <c r="AV713" s="24"/>
      <c r="AW713" s="24"/>
      <c r="AX713" s="24"/>
      <c r="AY713" s="24"/>
      <c r="AZ713" s="24"/>
      <c r="BA713" s="24"/>
      <c r="BB713" s="24"/>
      <c r="BC713" s="24"/>
      <c r="BD713" s="24"/>
      <c r="BE713" s="24"/>
      <c r="BF713" s="24"/>
      <c r="BG713" s="24"/>
      <c r="BH713" s="24"/>
      <c r="BI713" s="24"/>
      <c r="BJ713" s="24"/>
      <c r="BK713" s="24"/>
      <c r="BL713" s="24"/>
      <c r="BM713" s="24"/>
      <c r="BN713" s="24"/>
      <c r="BO713" s="24"/>
      <c r="BP713" s="24"/>
      <c r="BQ713" s="24"/>
      <c r="BR713" s="24"/>
      <c r="BS713" s="24"/>
      <c r="BT713" s="24"/>
      <c r="BU713" s="24"/>
      <c r="BV713" s="24"/>
      <c r="BW713" s="24"/>
      <c r="BX713" s="24"/>
      <c r="BY713" s="24"/>
      <c r="BZ713" s="24"/>
      <c r="CA713" s="24"/>
      <c r="CB713" s="24"/>
      <c r="CC713" s="24"/>
      <c r="CD713" s="24"/>
      <c r="CE713" s="24"/>
      <c r="CF713" s="24"/>
      <c r="CG713" s="24"/>
      <c r="CH713" s="24"/>
      <c r="CI713" s="24"/>
      <c r="CJ713" s="24"/>
      <c r="CK713" s="24"/>
      <c r="CL713" s="24"/>
      <c r="CM713" s="24"/>
    </row>
    <row r="714" spans="1:91" s="24" customFormat="1" ht="19.5" hidden="1" thickBot="1" x14ac:dyDescent="0.35">
      <c r="A714" s="107"/>
      <c r="B714" s="193"/>
      <c r="C714" s="194"/>
      <c r="D714" s="213"/>
      <c r="E714" s="77"/>
      <c r="F714" s="199"/>
      <c r="G714" s="89" t="s">
        <v>65</v>
      </c>
      <c r="H714" s="58"/>
      <c r="I714" s="58"/>
      <c r="J714" s="58"/>
      <c r="K714" s="58"/>
      <c r="L714" s="58"/>
      <c r="M714" s="58"/>
      <c r="N714" s="41"/>
      <c r="O714" s="100"/>
      <c r="P714" s="100"/>
    </row>
    <row r="715" spans="1:91" s="24" customFormat="1" ht="19.5" hidden="1" thickBot="1" x14ac:dyDescent="0.35">
      <c r="A715" s="107"/>
      <c r="B715" s="193"/>
      <c r="C715" s="194"/>
      <c r="D715" s="214"/>
      <c r="E715" s="77"/>
      <c r="F715" s="200"/>
      <c r="G715" s="82" t="s">
        <v>65</v>
      </c>
      <c r="H715" s="18"/>
      <c r="I715" s="18"/>
      <c r="J715" s="18"/>
      <c r="K715" s="18"/>
      <c r="L715" s="18"/>
      <c r="M715" s="18"/>
      <c r="N715" s="85"/>
      <c r="O715" s="98"/>
      <c r="P715" s="98"/>
    </row>
    <row r="716" spans="1:91" ht="38.25" hidden="1" thickBot="1" x14ac:dyDescent="0.35">
      <c r="A716" s="102" t="s">
        <v>76</v>
      </c>
      <c r="B716" s="193"/>
      <c r="C716" s="194"/>
      <c r="D716" s="201" t="s">
        <v>62</v>
      </c>
      <c r="E716" s="91" t="s">
        <v>63</v>
      </c>
      <c r="F716" s="204" t="s">
        <v>74</v>
      </c>
      <c r="G716" s="92"/>
      <c r="H716" s="88">
        <f t="shared" si="92"/>
        <v>0</v>
      </c>
      <c r="I716" s="88">
        <f t="shared" ref="I716:J716" si="117">SUM(I717:I718)</f>
        <v>0</v>
      </c>
      <c r="J716" s="88">
        <f t="shared" si="117"/>
        <v>0</v>
      </c>
      <c r="K716" s="88">
        <f t="shared" ref="K716:M716" si="118">SUM(K717:K718)</f>
        <v>0</v>
      </c>
      <c r="L716" s="88">
        <f t="shared" si="118"/>
        <v>0</v>
      </c>
      <c r="M716" s="88">
        <f t="shared" si="118"/>
        <v>0</v>
      </c>
      <c r="N716" s="88">
        <f t="shared" ref="N716:P716" si="119">SUM(N717:N718)</f>
        <v>0</v>
      </c>
      <c r="O716" s="99">
        <f t="shared" si="119"/>
        <v>0</v>
      </c>
      <c r="P716" s="99">
        <f t="shared" si="119"/>
        <v>0</v>
      </c>
      <c r="Q716" s="24"/>
      <c r="R716" s="24"/>
      <c r="S716" s="24"/>
      <c r="T716" s="24"/>
      <c r="U716" s="24"/>
      <c r="V716" s="24"/>
      <c r="W716" s="24"/>
      <c r="X716" s="24"/>
      <c r="Y716" s="24"/>
      <c r="Z716" s="24"/>
      <c r="AA716" s="24"/>
      <c r="AB716" s="24"/>
      <c r="AC716" s="24"/>
      <c r="AD716" s="24"/>
      <c r="AE716" s="24"/>
      <c r="AF716" s="24"/>
      <c r="AG716" s="24"/>
      <c r="AH716" s="24"/>
      <c r="AI716" s="24"/>
      <c r="AJ716" s="24"/>
      <c r="AK716" s="24"/>
      <c r="AL716" s="24"/>
      <c r="AM716" s="24"/>
      <c r="AN716" s="24"/>
      <c r="AO716" s="24"/>
      <c r="AP716" s="24"/>
      <c r="AQ716" s="24"/>
      <c r="AR716" s="24"/>
      <c r="AS716" s="24"/>
      <c r="AT716" s="24"/>
      <c r="AU716" s="24"/>
      <c r="AV716" s="24"/>
      <c r="AW716" s="24"/>
      <c r="AX716" s="24"/>
      <c r="AY716" s="24"/>
      <c r="AZ716" s="24"/>
      <c r="BA716" s="24"/>
      <c r="BB716" s="24"/>
      <c r="BC716" s="24"/>
      <c r="BD716" s="24"/>
      <c r="BE716" s="24"/>
      <c r="BF716" s="24"/>
      <c r="BG716" s="24"/>
      <c r="BH716" s="24"/>
      <c r="BI716" s="24"/>
      <c r="BJ716" s="24"/>
      <c r="BK716" s="24"/>
      <c r="BL716" s="24"/>
      <c r="BM716" s="24"/>
      <c r="BN716" s="24"/>
      <c r="BO716" s="24"/>
      <c r="BP716" s="24"/>
      <c r="BQ716" s="24"/>
      <c r="BR716" s="24"/>
      <c r="BS716" s="24"/>
      <c r="BT716" s="24"/>
      <c r="BU716" s="24"/>
      <c r="BV716" s="24"/>
      <c r="BW716" s="24"/>
      <c r="BX716" s="24"/>
      <c r="BY716" s="24"/>
      <c r="BZ716" s="24"/>
      <c r="CA716" s="24"/>
      <c r="CB716" s="24"/>
      <c r="CC716" s="24"/>
      <c r="CD716" s="24"/>
      <c r="CE716" s="24"/>
      <c r="CF716" s="24"/>
      <c r="CG716" s="24"/>
      <c r="CH716" s="24"/>
      <c r="CI716" s="24"/>
      <c r="CJ716" s="24"/>
      <c r="CK716" s="24"/>
      <c r="CL716" s="24"/>
      <c r="CM716" s="24"/>
    </row>
    <row r="717" spans="1:91" s="24" customFormat="1" ht="19.5" hidden="1" thickBot="1" x14ac:dyDescent="0.35">
      <c r="A717" s="107"/>
      <c r="B717" s="193"/>
      <c r="C717" s="194"/>
      <c r="D717" s="196"/>
      <c r="E717" s="77"/>
      <c r="F717" s="199"/>
      <c r="G717" s="89" t="s">
        <v>65</v>
      </c>
      <c r="H717" s="58"/>
      <c r="I717" s="58"/>
      <c r="J717" s="58"/>
      <c r="K717" s="58"/>
      <c r="L717" s="58"/>
      <c r="M717" s="58"/>
      <c r="N717" s="41"/>
      <c r="O717" s="100"/>
      <c r="P717" s="100"/>
    </row>
    <row r="718" spans="1:91" s="24" customFormat="1" ht="19.5" hidden="1" thickBot="1" x14ac:dyDescent="0.35">
      <c r="A718" s="107"/>
      <c r="B718" s="193"/>
      <c r="C718" s="194"/>
      <c r="D718" s="196"/>
      <c r="E718" s="77"/>
      <c r="F718" s="199"/>
      <c r="G718" s="82" t="s">
        <v>65</v>
      </c>
      <c r="H718" s="18"/>
      <c r="I718" s="18"/>
      <c r="J718" s="18"/>
      <c r="K718" s="18"/>
      <c r="L718" s="18"/>
      <c r="M718" s="18"/>
      <c r="N718" s="85"/>
      <c r="O718" s="98"/>
      <c r="P718" s="98"/>
    </row>
    <row r="719" spans="1:91" ht="57" hidden="1" thickBot="1" x14ac:dyDescent="0.35">
      <c r="A719" s="113"/>
      <c r="B719" s="193"/>
      <c r="C719" s="194"/>
      <c r="D719" s="196"/>
      <c r="E719" s="77" t="s">
        <v>67</v>
      </c>
      <c r="F719" s="199"/>
      <c r="G719" s="92"/>
      <c r="H719" s="88"/>
      <c r="I719" s="88"/>
      <c r="J719" s="88"/>
      <c r="K719" s="88"/>
      <c r="L719" s="88"/>
      <c r="M719" s="88"/>
      <c r="N719" s="88"/>
      <c r="O719" s="99"/>
      <c r="P719" s="99"/>
      <c r="Q719" s="24"/>
      <c r="R719" s="24"/>
      <c r="S719" s="24"/>
      <c r="T719" s="24"/>
      <c r="U719" s="24"/>
      <c r="V719" s="24"/>
      <c r="W719" s="24"/>
      <c r="X719" s="24"/>
      <c r="Y719" s="24"/>
      <c r="Z719" s="24"/>
      <c r="AA719" s="24"/>
      <c r="AB719" s="24"/>
      <c r="AC719" s="24"/>
      <c r="AD719" s="24"/>
      <c r="AE719" s="24"/>
      <c r="AF719" s="24"/>
      <c r="AG719" s="24"/>
      <c r="AH719" s="24"/>
      <c r="AI719" s="24"/>
      <c r="AJ719" s="24"/>
      <c r="AK719" s="24"/>
      <c r="AL719" s="24"/>
      <c r="AM719" s="24"/>
      <c r="AN719" s="24"/>
      <c r="AO719" s="24"/>
      <c r="AP719" s="24"/>
      <c r="AQ719" s="24"/>
      <c r="AR719" s="24"/>
      <c r="AS719" s="24"/>
      <c r="AT719" s="24"/>
      <c r="AU719" s="24"/>
      <c r="AV719" s="24"/>
      <c r="AW719" s="24"/>
      <c r="AX719" s="24"/>
      <c r="AY719" s="24"/>
      <c r="AZ719" s="24"/>
      <c r="BA719" s="24"/>
      <c r="BB719" s="24"/>
      <c r="BC719" s="24"/>
      <c r="BD719" s="24"/>
      <c r="BE719" s="24"/>
      <c r="BF719" s="24"/>
      <c r="BG719" s="24"/>
      <c r="BH719" s="24"/>
      <c r="BI719" s="24"/>
      <c r="BJ719" s="24"/>
      <c r="BK719" s="24"/>
      <c r="BL719" s="24"/>
      <c r="BM719" s="24"/>
      <c r="BN719" s="24"/>
      <c r="BO719" s="24"/>
      <c r="BP719" s="24"/>
      <c r="BQ719" s="24"/>
      <c r="BR719" s="24"/>
      <c r="BS719" s="24"/>
      <c r="BT719" s="24"/>
      <c r="BU719" s="24"/>
      <c r="BV719" s="24"/>
      <c r="BW719" s="24"/>
      <c r="BX719" s="24"/>
      <c r="BY719" s="24"/>
      <c r="BZ719" s="24"/>
      <c r="CA719" s="24"/>
      <c r="CB719" s="24"/>
      <c r="CC719" s="24"/>
      <c r="CD719" s="24"/>
      <c r="CE719" s="24"/>
      <c r="CF719" s="24"/>
      <c r="CG719" s="24"/>
      <c r="CH719" s="24"/>
      <c r="CI719" s="24"/>
      <c r="CJ719" s="24"/>
      <c r="CK719" s="24"/>
      <c r="CL719" s="24"/>
      <c r="CM719" s="24"/>
    </row>
    <row r="720" spans="1:91" ht="57" hidden="1" thickBot="1" x14ac:dyDescent="0.35">
      <c r="A720" s="113"/>
      <c r="B720" s="193"/>
      <c r="C720" s="194"/>
      <c r="D720" s="196"/>
      <c r="E720" s="97" t="s">
        <v>72</v>
      </c>
      <c r="F720" s="199"/>
      <c r="G720" s="92"/>
      <c r="H720" s="88">
        <f t="shared" si="92"/>
        <v>0</v>
      </c>
      <c r="I720" s="88">
        <f t="shared" si="92"/>
        <v>0</v>
      </c>
      <c r="J720" s="88">
        <f t="shared" si="92"/>
        <v>0</v>
      </c>
      <c r="K720" s="88">
        <f t="shared" ref="K720:M720" si="120">SUM(K721:K722)</f>
        <v>0</v>
      </c>
      <c r="L720" s="88">
        <f t="shared" si="120"/>
        <v>0</v>
      </c>
      <c r="M720" s="88">
        <f t="shared" si="120"/>
        <v>0</v>
      </c>
      <c r="N720" s="88">
        <f t="shared" ref="N720:P720" si="121">SUM(N721:N722)</f>
        <v>0</v>
      </c>
      <c r="O720" s="99">
        <f t="shared" si="121"/>
        <v>0</v>
      </c>
      <c r="P720" s="99">
        <f t="shared" si="121"/>
        <v>0</v>
      </c>
      <c r="Q720" s="24"/>
      <c r="R720" s="24"/>
      <c r="S720" s="24"/>
      <c r="T720" s="24"/>
      <c r="U720" s="24"/>
      <c r="V720" s="24"/>
      <c r="W720" s="24"/>
      <c r="X720" s="24"/>
      <c r="Y720" s="24"/>
      <c r="Z720" s="24"/>
      <c r="AA720" s="24"/>
      <c r="AB720" s="24"/>
      <c r="AC720" s="24"/>
      <c r="AD720" s="24"/>
      <c r="AE720" s="24"/>
      <c r="AF720" s="24"/>
      <c r="AG720" s="24"/>
      <c r="AH720" s="24"/>
      <c r="AI720" s="24"/>
      <c r="AJ720" s="24"/>
      <c r="AK720" s="24"/>
      <c r="AL720" s="24"/>
      <c r="AM720" s="24"/>
      <c r="AN720" s="24"/>
      <c r="AO720" s="24"/>
      <c r="AP720" s="24"/>
      <c r="AQ720" s="24"/>
      <c r="AR720" s="24"/>
      <c r="AS720" s="24"/>
      <c r="AT720" s="24"/>
      <c r="AU720" s="24"/>
      <c r="AV720" s="24"/>
      <c r="AW720" s="24"/>
      <c r="AX720" s="24"/>
      <c r="AY720" s="24"/>
      <c r="AZ720" s="24"/>
      <c r="BA720" s="24"/>
      <c r="BB720" s="24"/>
      <c r="BC720" s="24"/>
      <c r="BD720" s="24"/>
      <c r="BE720" s="24"/>
      <c r="BF720" s="24"/>
      <c r="BG720" s="24"/>
      <c r="BH720" s="24"/>
      <c r="BI720" s="24"/>
      <c r="BJ720" s="24"/>
      <c r="BK720" s="24"/>
      <c r="BL720" s="24"/>
      <c r="BM720" s="24"/>
      <c r="BN720" s="24"/>
      <c r="BO720" s="24"/>
      <c r="BP720" s="24"/>
      <c r="BQ720" s="24"/>
      <c r="BR720" s="24"/>
      <c r="BS720" s="24"/>
      <c r="BT720" s="24"/>
      <c r="BU720" s="24"/>
      <c r="BV720" s="24"/>
      <c r="BW720" s="24"/>
      <c r="BX720" s="24"/>
      <c r="BY720" s="24"/>
      <c r="BZ720" s="24"/>
      <c r="CA720" s="24"/>
      <c r="CB720" s="24"/>
      <c r="CC720" s="24"/>
      <c r="CD720" s="24"/>
      <c r="CE720" s="24"/>
      <c r="CF720" s="24"/>
      <c r="CG720" s="24"/>
      <c r="CH720" s="24"/>
      <c r="CI720" s="24"/>
      <c r="CJ720" s="24"/>
      <c r="CK720" s="24"/>
      <c r="CL720" s="24"/>
      <c r="CM720" s="24"/>
    </row>
    <row r="721" spans="1:91" ht="38.25" hidden="1" thickBot="1" x14ac:dyDescent="0.35">
      <c r="A721" s="102" t="s">
        <v>77</v>
      </c>
      <c r="B721" s="193"/>
      <c r="C721" s="194"/>
      <c r="D721" s="201" t="s">
        <v>69</v>
      </c>
      <c r="E721" s="91" t="s">
        <v>63</v>
      </c>
      <c r="F721" s="199"/>
      <c r="G721" s="92"/>
      <c r="H721" s="88">
        <f t="shared" ref="H721:J735" si="122">SUM(H722:H723)</f>
        <v>0</v>
      </c>
      <c r="I721" s="88">
        <f t="shared" ref="I721:J721" si="123">SUM(I722:I723)</f>
        <v>0</v>
      </c>
      <c r="J721" s="88">
        <f t="shared" si="123"/>
        <v>0</v>
      </c>
      <c r="K721" s="88">
        <f t="shared" ref="K721:M721" si="124">SUM(K722:K723)</f>
        <v>0</v>
      </c>
      <c r="L721" s="88">
        <f t="shared" si="124"/>
        <v>0</v>
      </c>
      <c r="M721" s="88">
        <f t="shared" si="124"/>
        <v>0</v>
      </c>
      <c r="N721" s="88">
        <f t="shared" ref="N721:P721" si="125">SUM(N722:N723)</f>
        <v>0</v>
      </c>
      <c r="O721" s="99">
        <f t="shared" si="125"/>
        <v>0</v>
      </c>
      <c r="P721" s="99">
        <f t="shared" si="125"/>
        <v>0</v>
      </c>
      <c r="Q721" s="24"/>
      <c r="R721" s="24"/>
      <c r="S721" s="24"/>
      <c r="T721" s="24"/>
      <c r="U721" s="24"/>
      <c r="V721" s="24"/>
      <c r="W721" s="24"/>
      <c r="X721" s="24"/>
      <c r="Y721" s="24"/>
      <c r="Z721" s="24"/>
      <c r="AA721" s="24"/>
      <c r="AB721" s="24"/>
      <c r="AC721" s="24"/>
      <c r="AD721" s="24"/>
      <c r="AE721" s="24"/>
      <c r="AF721" s="24"/>
      <c r="AG721" s="24"/>
      <c r="AH721" s="24"/>
      <c r="AI721" s="24"/>
      <c r="AJ721" s="24"/>
      <c r="AK721" s="24"/>
      <c r="AL721" s="24"/>
      <c r="AM721" s="24"/>
      <c r="AN721" s="24"/>
      <c r="AO721" s="24"/>
      <c r="AP721" s="24"/>
      <c r="AQ721" s="24"/>
      <c r="AR721" s="24"/>
      <c r="AS721" s="24"/>
      <c r="AT721" s="24"/>
      <c r="AU721" s="24"/>
      <c r="AV721" s="24"/>
      <c r="AW721" s="24"/>
      <c r="AX721" s="24"/>
      <c r="AY721" s="24"/>
      <c r="AZ721" s="24"/>
      <c r="BA721" s="24"/>
      <c r="BB721" s="24"/>
      <c r="BC721" s="24"/>
      <c r="BD721" s="24"/>
      <c r="BE721" s="24"/>
      <c r="BF721" s="24"/>
      <c r="BG721" s="24"/>
      <c r="BH721" s="24"/>
      <c r="BI721" s="24"/>
      <c r="BJ721" s="24"/>
      <c r="BK721" s="24"/>
      <c r="BL721" s="24"/>
      <c r="BM721" s="24"/>
      <c r="BN721" s="24"/>
      <c r="BO721" s="24"/>
      <c r="BP721" s="24"/>
      <c r="BQ721" s="24"/>
      <c r="BR721" s="24"/>
      <c r="BS721" s="24"/>
      <c r="BT721" s="24"/>
      <c r="BU721" s="24"/>
      <c r="BV721" s="24"/>
      <c r="BW721" s="24"/>
      <c r="BX721" s="24"/>
      <c r="BY721" s="24"/>
      <c r="BZ721" s="24"/>
      <c r="CA721" s="24"/>
      <c r="CB721" s="24"/>
      <c r="CC721" s="24"/>
      <c r="CD721" s="24"/>
      <c r="CE721" s="24"/>
      <c r="CF721" s="24"/>
      <c r="CG721" s="24"/>
      <c r="CH721" s="24"/>
      <c r="CI721" s="24"/>
      <c r="CJ721" s="24"/>
      <c r="CK721" s="24"/>
      <c r="CL721" s="24"/>
      <c r="CM721" s="24"/>
    </row>
    <row r="722" spans="1:91" s="24" customFormat="1" ht="19.5" hidden="1" thickBot="1" x14ac:dyDescent="0.35">
      <c r="A722" s="107"/>
      <c r="B722" s="193"/>
      <c r="C722" s="194"/>
      <c r="D722" s="196"/>
      <c r="E722" s="77"/>
      <c r="F722" s="199"/>
      <c r="G722" s="89" t="s">
        <v>65</v>
      </c>
      <c r="H722" s="58"/>
      <c r="I722" s="58"/>
      <c r="J722" s="58"/>
      <c r="K722" s="58"/>
      <c r="L722" s="58"/>
      <c r="M722" s="58"/>
      <c r="N722" s="41"/>
      <c r="O722" s="100"/>
      <c r="P722" s="100"/>
    </row>
    <row r="723" spans="1:91" s="24" customFormat="1" ht="19.5" hidden="1" thickBot="1" x14ac:dyDescent="0.35">
      <c r="A723" s="107"/>
      <c r="B723" s="193"/>
      <c r="C723" s="194"/>
      <c r="D723" s="196"/>
      <c r="E723" s="77"/>
      <c r="F723" s="199"/>
      <c r="G723" s="82" t="s">
        <v>65</v>
      </c>
      <c r="H723" s="18"/>
      <c r="I723" s="18"/>
      <c r="J723" s="18"/>
      <c r="K723" s="18"/>
      <c r="L723" s="18"/>
      <c r="M723" s="18"/>
      <c r="N723" s="85"/>
      <c r="O723" s="98"/>
      <c r="P723" s="98"/>
    </row>
    <row r="724" spans="1:91" ht="57" hidden="1" thickBot="1" x14ac:dyDescent="0.35">
      <c r="A724" s="102" t="s">
        <v>78</v>
      </c>
      <c r="B724" s="193"/>
      <c r="C724" s="194"/>
      <c r="D724" s="196"/>
      <c r="E724" s="77" t="s">
        <v>67</v>
      </c>
      <c r="F724" s="199"/>
      <c r="G724" s="92"/>
      <c r="H724" s="88">
        <f t="shared" si="122"/>
        <v>0</v>
      </c>
      <c r="I724" s="88">
        <f t="shared" ref="I724:J724" si="126">SUM(I725:I726)</f>
        <v>0</v>
      </c>
      <c r="J724" s="88">
        <f t="shared" si="126"/>
        <v>0</v>
      </c>
      <c r="K724" s="88">
        <f t="shared" ref="K724:M724" si="127">SUM(K725:K726)</f>
        <v>0</v>
      </c>
      <c r="L724" s="88">
        <f t="shared" si="127"/>
        <v>0</v>
      </c>
      <c r="M724" s="88">
        <f t="shared" si="127"/>
        <v>0</v>
      </c>
      <c r="N724" s="88">
        <f t="shared" ref="N724:P724" si="128">SUM(N725:N726)</f>
        <v>0</v>
      </c>
      <c r="O724" s="99">
        <f t="shared" si="128"/>
        <v>0</v>
      </c>
      <c r="P724" s="99">
        <f t="shared" si="128"/>
        <v>0</v>
      </c>
      <c r="Q724" s="24"/>
      <c r="R724" s="24"/>
      <c r="S724" s="24"/>
      <c r="T724" s="24"/>
      <c r="U724" s="24"/>
      <c r="V724" s="24"/>
      <c r="W724" s="24"/>
      <c r="X724" s="24"/>
      <c r="Y724" s="24"/>
      <c r="Z724" s="24"/>
      <c r="AA724" s="24"/>
      <c r="AB724" s="24"/>
      <c r="AC724" s="24"/>
      <c r="AD724" s="24"/>
      <c r="AE724" s="24"/>
      <c r="AF724" s="24"/>
      <c r="AG724" s="24"/>
      <c r="AH724" s="24"/>
      <c r="AI724" s="24"/>
      <c r="AJ724" s="24"/>
      <c r="AK724" s="24"/>
      <c r="AL724" s="24"/>
      <c r="AM724" s="24"/>
      <c r="AN724" s="24"/>
      <c r="AO724" s="24"/>
      <c r="AP724" s="24"/>
      <c r="AQ724" s="24"/>
      <c r="AR724" s="24"/>
      <c r="AS724" s="24"/>
      <c r="AT724" s="24"/>
      <c r="AU724" s="24"/>
      <c r="AV724" s="24"/>
      <c r="AW724" s="24"/>
      <c r="AX724" s="24"/>
      <c r="AY724" s="24"/>
      <c r="AZ724" s="24"/>
      <c r="BA724" s="24"/>
      <c r="BB724" s="24"/>
      <c r="BC724" s="24"/>
      <c r="BD724" s="24"/>
      <c r="BE724" s="24"/>
      <c r="BF724" s="24"/>
      <c r="BG724" s="24"/>
      <c r="BH724" s="24"/>
      <c r="BI724" s="24"/>
      <c r="BJ724" s="24"/>
      <c r="BK724" s="24"/>
      <c r="BL724" s="24"/>
      <c r="BM724" s="24"/>
      <c r="BN724" s="24"/>
      <c r="BO724" s="24"/>
      <c r="BP724" s="24"/>
      <c r="BQ724" s="24"/>
      <c r="BR724" s="24"/>
      <c r="BS724" s="24"/>
      <c r="BT724" s="24"/>
      <c r="BU724" s="24"/>
      <c r="BV724" s="24"/>
      <c r="BW724" s="24"/>
      <c r="BX724" s="24"/>
      <c r="BY724" s="24"/>
      <c r="BZ724" s="24"/>
      <c r="CA724" s="24"/>
      <c r="CB724" s="24"/>
      <c r="CC724" s="24"/>
      <c r="CD724" s="24"/>
      <c r="CE724" s="24"/>
      <c r="CF724" s="24"/>
      <c r="CG724" s="24"/>
      <c r="CH724" s="24"/>
      <c r="CI724" s="24"/>
      <c r="CJ724" s="24"/>
      <c r="CK724" s="24"/>
      <c r="CL724" s="24"/>
      <c r="CM724" s="24"/>
    </row>
    <row r="725" spans="1:91" s="24" customFormat="1" ht="19.5" hidden="1" thickBot="1" x14ac:dyDescent="0.35">
      <c r="A725" s="107"/>
      <c r="B725" s="193"/>
      <c r="C725" s="194"/>
      <c r="D725" s="196"/>
      <c r="E725" s="77"/>
      <c r="F725" s="199"/>
      <c r="G725" s="89" t="s">
        <v>65</v>
      </c>
      <c r="H725" s="58"/>
      <c r="I725" s="58"/>
      <c r="J725" s="58"/>
      <c r="K725" s="58"/>
      <c r="L725" s="58"/>
      <c r="M725" s="58"/>
      <c r="N725" s="41"/>
      <c r="O725" s="100"/>
      <c r="P725" s="100"/>
    </row>
    <row r="726" spans="1:91" s="24" customFormat="1" ht="19.5" hidden="1" thickBot="1" x14ac:dyDescent="0.35">
      <c r="A726" s="107"/>
      <c r="B726" s="193"/>
      <c r="C726" s="194"/>
      <c r="D726" s="196"/>
      <c r="E726" s="77"/>
      <c r="F726" s="199"/>
      <c r="G726" s="82" t="s">
        <v>65</v>
      </c>
      <c r="H726" s="18"/>
      <c r="I726" s="18"/>
      <c r="J726" s="18"/>
      <c r="K726" s="18"/>
      <c r="L726" s="18"/>
      <c r="M726" s="18"/>
      <c r="N726" s="85"/>
      <c r="O726" s="98"/>
      <c r="P726" s="98"/>
    </row>
    <row r="727" spans="1:91" ht="57" hidden="1" thickBot="1" x14ac:dyDescent="0.35">
      <c r="A727" s="102" t="s">
        <v>79</v>
      </c>
      <c r="B727" s="193"/>
      <c r="C727" s="194"/>
      <c r="D727" s="196"/>
      <c r="E727" s="77" t="s">
        <v>72</v>
      </c>
      <c r="F727" s="199"/>
      <c r="G727" s="92"/>
      <c r="H727" s="88">
        <f t="shared" si="122"/>
        <v>0</v>
      </c>
      <c r="I727" s="88">
        <f t="shared" ref="I727:J727" si="129">SUM(I728:I729)</f>
        <v>0</v>
      </c>
      <c r="J727" s="88">
        <f t="shared" si="129"/>
        <v>0</v>
      </c>
      <c r="K727" s="88">
        <f t="shared" ref="K727:M727" si="130">SUM(K728:K729)</f>
        <v>0</v>
      </c>
      <c r="L727" s="88">
        <f t="shared" si="130"/>
        <v>0</v>
      </c>
      <c r="M727" s="88">
        <f t="shared" si="130"/>
        <v>0</v>
      </c>
      <c r="N727" s="88">
        <f t="shared" ref="N727:P727" si="131">SUM(N728:N729)</f>
        <v>0</v>
      </c>
      <c r="O727" s="99">
        <f t="shared" si="131"/>
        <v>0</v>
      </c>
      <c r="P727" s="99">
        <f t="shared" si="131"/>
        <v>0</v>
      </c>
      <c r="Q727" s="24"/>
      <c r="R727" s="24"/>
      <c r="S727" s="24"/>
      <c r="T727" s="24"/>
      <c r="U727" s="24"/>
      <c r="V727" s="24"/>
      <c r="W727" s="24"/>
      <c r="X727" s="24"/>
      <c r="Y727" s="24"/>
      <c r="Z727" s="24"/>
      <c r="AA727" s="24"/>
      <c r="AB727" s="24"/>
      <c r="AC727" s="24"/>
      <c r="AD727" s="24"/>
      <c r="AE727" s="24"/>
      <c r="AF727" s="24"/>
      <c r="AG727" s="24"/>
      <c r="AH727" s="24"/>
      <c r="AI727" s="24"/>
      <c r="AJ727" s="24"/>
      <c r="AK727" s="24"/>
      <c r="AL727" s="24"/>
      <c r="AM727" s="24"/>
      <c r="AN727" s="24"/>
      <c r="AO727" s="24"/>
      <c r="AP727" s="24"/>
      <c r="AQ727" s="24"/>
      <c r="AR727" s="24"/>
      <c r="AS727" s="24"/>
      <c r="AT727" s="24"/>
      <c r="AU727" s="24"/>
      <c r="AV727" s="24"/>
      <c r="AW727" s="24"/>
      <c r="AX727" s="24"/>
      <c r="AY727" s="24"/>
      <c r="AZ727" s="24"/>
      <c r="BA727" s="24"/>
      <c r="BB727" s="24"/>
      <c r="BC727" s="24"/>
      <c r="BD727" s="24"/>
      <c r="BE727" s="24"/>
      <c r="BF727" s="24"/>
      <c r="BG727" s="24"/>
      <c r="BH727" s="24"/>
      <c r="BI727" s="24"/>
      <c r="BJ727" s="24"/>
      <c r="BK727" s="24"/>
      <c r="BL727" s="24"/>
      <c r="BM727" s="24"/>
      <c r="BN727" s="24"/>
      <c r="BO727" s="24"/>
      <c r="BP727" s="24"/>
      <c r="BQ727" s="24"/>
      <c r="BR727" s="24"/>
      <c r="BS727" s="24"/>
      <c r="BT727" s="24"/>
      <c r="BU727" s="24"/>
      <c r="BV727" s="24"/>
      <c r="BW727" s="24"/>
      <c r="BX727" s="24"/>
      <c r="BY727" s="24"/>
      <c r="BZ727" s="24"/>
      <c r="CA727" s="24"/>
      <c r="CB727" s="24"/>
      <c r="CC727" s="24"/>
      <c r="CD727" s="24"/>
      <c r="CE727" s="24"/>
      <c r="CF727" s="24"/>
      <c r="CG727" s="24"/>
      <c r="CH727" s="24"/>
      <c r="CI727" s="24"/>
      <c r="CJ727" s="24"/>
      <c r="CK727" s="24"/>
      <c r="CL727" s="24"/>
      <c r="CM727" s="24"/>
    </row>
    <row r="728" spans="1:91" s="24" customFormat="1" ht="19.5" hidden="1" thickBot="1" x14ac:dyDescent="0.35">
      <c r="A728" s="107"/>
      <c r="B728" s="193"/>
      <c r="C728" s="194"/>
      <c r="D728" s="196"/>
      <c r="E728" s="77"/>
      <c r="F728" s="199"/>
      <c r="G728" s="89" t="s">
        <v>65</v>
      </c>
      <c r="H728" s="58"/>
      <c r="I728" s="58"/>
      <c r="J728" s="58"/>
      <c r="K728" s="58"/>
      <c r="L728" s="58"/>
      <c r="M728" s="58"/>
      <c r="N728" s="41"/>
      <c r="O728" s="100"/>
      <c r="P728" s="100"/>
    </row>
    <row r="729" spans="1:91" s="24" customFormat="1" ht="19.5" hidden="1" thickBot="1" x14ac:dyDescent="0.35">
      <c r="A729" s="107"/>
      <c r="B729" s="193"/>
      <c r="C729" s="194"/>
      <c r="D729" s="197"/>
      <c r="E729" s="77"/>
      <c r="F729" s="200"/>
      <c r="G729" s="82" t="s">
        <v>65</v>
      </c>
      <c r="H729" s="18"/>
      <c r="I729" s="18"/>
      <c r="J729" s="18"/>
      <c r="K729" s="18"/>
      <c r="L729" s="18"/>
      <c r="M729" s="18"/>
      <c r="N729" s="85"/>
      <c r="O729" s="98"/>
      <c r="P729" s="98"/>
    </row>
    <row r="730" spans="1:91" ht="38.25" hidden="1" thickBot="1" x14ac:dyDescent="0.35">
      <c r="A730" s="102" t="s">
        <v>76</v>
      </c>
      <c r="B730" s="193"/>
      <c r="C730" s="194"/>
      <c r="D730" s="201" t="s">
        <v>62</v>
      </c>
      <c r="E730" s="91" t="s">
        <v>63</v>
      </c>
      <c r="F730" s="204" t="s">
        <v>75</v>
      </c>
      <c r="G730" s="92"/>
      <c r="H730" s="88">
        <f t="shared" si="122"/>
        <v>0</v>
      </c>
      <c r="I730" s="88">
        <f t="shared" ref="I730:J730" si="132">SUM(I731:I732)</f>
        <v>0</v>
      </c>
      <c r="J730" s="88">
        <f t="shared" si="132"/>
        <v>0</v>
      </c>
      <c r="K730" s="88">
        <f t="shared" ref="K730:M730" si="133">SUM(K731:K732)</f>
        <v>0</v>
      </c>
      <c r="L730" s="88">
        <f t="shared" si="133"/>
        <v>0</v>
      </c>
      <c r="M730" s="88">
        <f t="shared" si="133"/>
        <v>0</v>
      </c>
      <c r="N730" s="88">
        <f t="shared" ref="N730:P730" si="134">SUM(N731:N732)</f>
        <v>0</v>
      </c>
      <c r="O730" s="99">
        <f t="shared" si="134"/>
        <v>0</v>
      </c>
      <c r="P730" s="99">
        <f t="shared" si="134"/>
        <v>0</v>
      </c>
      <c r="Q730" s="24"/>
      <c r="R730" s="24"/>
      <c r="S730" s="24"/>
      <c r="T730" s="24"/>
      <c r="U730" s="24"/>
      <c r="V730" s="24"/>
      <c r="W730" s="24"/>
      <c r="X730" s="24"/>
      <c r="Y730" s="24"/>
      <c r="Z730" s="24"/>
      <c r="AA730" s="24"/>
      <c r="AB730" s="24"/>
      <c r="AC730" s="24"/>
      <c r="AD730" s="24"/>
      <c r="AE730" s="24"/>
      <c r="AF730" s="24"/>
      <c r="AG730" s="24"/>
      <c r="AH730" s="24"/>
      <c r="AI730" s="24"/>
      <c r="AJ730" s="24"/>
      <c r="AK730" s="24"/>
      <c r="AL730" s="24"/>
      <c r="AM730" s="24"/>
      <c r="AN730" s="24"/>
      <c r="AO730" s="24"/>
      <c r="AP730" s="24"/>
      <c r="AQ730" s="24"/>
      <c r="AR730" s="24"/>
      <c r="AS730" s="24"/>
      <c r="AT730" s="24"/>
      <c r="AU730" s="24"/>
      <c r="AV730" s="24"/>
      <c r="AW730" s="24"/>
      <c r="AX730" s="24"/>
      <c r="AY730" s="24"/>
      <c r="AZ730" s="24"/>
      <c r="BA730" s="24"/>
      <c r="BB730" s="24"/>
      <c r="BC730" s="24"/>
      <c r="BD730" s="24"/>
      <c r="BE730" s="24"/>
      <c r="BF730" s="24"/>
      <c r="BG730" s="24"/>
      <c r="BH730" s="24"/>
      <c r="BI730" s="24"/>
      <c r="BJ730" s="24"/>
      <c r="BK730" s="24"/>
      <c r="BL730" s="24"/>
      <c r="BM730" s="24"/>
      <c r="BN730" s="24"/>
      <c r="BO730" s="24"/>
      <c r="BP730" s="24"/>
      <c r="BQ730" s="24"/>
      <c r="BR730" s="24"/>
      <c r="BS730" s="24"/>
      <c r="BT730" s="24"/>
      <c r="BU730" s="24"/>
      <c r="BV730" s="24"/>
      <c r="BW730" s="24"/>
      <c r="BX730" s="24"/>
      <c r="BY730" s="24"/>
      <c r="BZ730" s="24"/>
      <c r="CA730" s="24"/>
      <c r="CB730" s="24"/>
      <c r="CC730" s="24"/>
      <c r="CD730" s="24"/>
      <c r="CE730" s="24"/>
      <c r="CF730" s="24"/>
      <c r="CG730" s="24"/>
      <c r="CH730" s="24"/>
      <c r="CI730" s="24"/>
      <c r="CJ730" s="24"/>
      <c r="CK730" s="24"/>
      <c r="CL730" s="24"/>
      <c r="CM730" s="24"/>
    </row>
    <row r="731" spans="1:91" s="24" customFormat="1" ht="19.5" hidden="1" thickBot="1" x14ac:dyDescent="0.35">
      <c r="A731" s="107"/>
      <c r="B731" s="193"/>
      <c r="C731" s="194"/>
      <c r="D731" s="196"/>
      <c r="E731" s="77"/>
      <c r="F731" s="199"/>
      <c r="G731" s="89" t="s">
        <v>65</v>
      </c>
      <c r="H731" s="58"/>
      <c r="I731" s="58"/>
      <c r="J731" s="58"/>
      <c r="K731" s="58"/>
      <c r="L731" s="58"/>
      <c r="M731" s="58"/>
      <c r="N731" s="41"/>
      <c r="O731" s="100"/>
      <c r="P731" s="100"/>
    </row>
    <row r="732" spans="1:91" s="24" customFormat="1" ht="19.5" hidden="1" thickBot="1" x14ac:dyDescent="0.35">
      <c r="A732" s="107"/>
      <c r="B732" s="193"/>
      <c r="C732" s="194"/>
      <c r="D732" s="196"/>
      <c r="E732" s="77"/>
      <c r="F732" s="199"/>
      <c r="G732" s="82" t="s">
        <v>65</v>
      </c>
      <c r="H732" s="18"/>
      <c r="I732" s="18"/>
      <c r="J732" s="18"/>
      <c r="K732" s="18"/>
      <c r="L732" s="18"/>
      <c r="M732" s="18"/>
      <c r="N732" s="85"/>
      <c r="O732" s="98"/>
      <c r="P732" s="98"/>
    </row>
    <row r="733" spans="1:91" ht="57" hidden="1" thickBot="1" x14ac:dyDescent="0.35">
      <c r="A733" s="113"/>
      <c r="B733" s="193"/>
      <c r="C733" s="194"/>
      <c r="D733" s="196"/>
      <c r="E733" s="77" t="s">
        <v>67</v>
      </c>
      <c r="F733" s="199"/>
      <c r="G733" s="87"/>
      <c r="H733" s="88"/>
      <c r="I733" s="88"/>
      <c r="J733" s="88"/>
      <c r="K733" s="88"/>
      <c r="L733" s="88"/>
      <c r="M733" s="88"/>
      <c r="N733" s="88"/>
      <c r="O733" s="99"/>
      <c r="P733" s="99"/>
      <c r="Q733" s="24"/>
      <c r="R733" s="24"/>
      <c r="S733" s="24"/>
      <c r="T733" s="24"/>
      <c r="U733" s="24"/>
      <c r="V733" s="24"/>
      <c r="W733" s="24"/>
      <c r="X733" s="24"/>
      <c r="Y733" s="24"/>
      <c r="Z733" s="24"/>
      <c r="AA733" s="24"/>
      <c r="AB733" s="24"/>
      <c r="AC733" s="24"/>
      <c r="AD733" s="24"/>
      <c r="AE733" s="24"/>
      <c r="AF733" s="24"/>
      <c r="AG733" s="24"/>
      <c r="AH733" s="24"/>
      <c r="AI733" s="24"/>
      <c r="AJ733" s="24"/>
      <c r="AK733" s="24"/>
      <c r="AL733" s="24"/>
      <c r="AM733" s="24"/>
      <c r="AN733" s="24"/>
      <c r="AO733" s="24"/>
      <c r="AP733" s="24"/>
      <c r="AQ733" s="24"/>
      <c r="AR733" s="24"/>
      <c r="AS733" s="24"/>
      <c r="AT733" s="24"/>
      <c r="AU733" s="24"/>
      <c r="AV733" s="24"/>
      <c r="AW733" s="24"/>
      <c r="AX733" s="24"/>
      <c r="AY733" s="24"/>
      <c r="AZ733" s="24"/>
      <c r="BA733" s="24"/>
      <c r="BB733" s="24"/>
      <c r="BC733" s="24"/>
      <c r="BD733" s="24"/>
      <c r="BE733" s="24"/>
      <c r="BF733" s="24"/>
      <c r="BG733" s="24"/>
      <c r="BH733" s="24"/>
      <c r="BI733" s="24"/>
      <c r="BJ733" s="24"/>
      <c r="BK733" s="24"/>
      <c r="BL733" s="24"/>
      <c r="BM733" s="24"/>
      <c r="BN733" s="24"/>
      <c r="BO733" s="24"/>
      <c r="BP733" s="24"/>
      <c r="BQ733" s="24"/>
      <c r="BR733" s="24"/>
      <c r="BS733" s="24"/>
      <c r="BT733" s="24"/>
      <c r="BU733" s="24"/>
      <c r="BV733" s="24"/>
      <c r="BW733" s="24"/>
      <c r="BX733" s="24"/>
      <c r="BY733" s="24"/>
      <c r="BZ733" s="24"/>
      <c r="CA733" s="24"/>
      <c r="CB733" s="24"/>
      <c r="CC733" s="24"/>
      <c r="CD733" s="24"/>
      <c r="CE733" s="24"/>
      <c r="CF733" s="24"/>
      <c r="CG733" s="24"/>
      <c r="CH733" s="24"/>
      <c r="CI733" s="24"/>
      <c r="CJ733" s="24"/>
      <c r="CK733" s="24"/>
      <c r="CL733" s="24"/>
      <c r="CM733" s="24"/>
    </row>
    <row r="734" spans="1:91" ht="57" hidden="1" thickBot="1" x14ac:dyDescent="0.35">
      <c r="A734" s="113"/>
      <c r="B734" s="193"/>
      <c r="C734" s="194"/>
      <c r="D734" s="196"/>
      <c r="E734" s="97" t="s">
        <v>72</v>
      </c>
      <c r="F734" s="199"/>
      <c r="G734" s="87"/>
      <c r="H734" s="88"/>
      <c r="I734" s="88"/>
      <c r="J734" s="88"/>
      <c r="K734" s="88"/>
      <c r="L734" s="88"/>
      <c r="M734" s="88"/>
      <c r="N734" s="88"/>
      <c r="O734" s="99"/>
      <c r="P734" s="99"/>
      <c r="Q734" s="24"/>
      <c r="R734" s="24"/>
      <c r="S734" s="24"/>
      <c r="T734" s="24"/>
      <c r="U734" s="24"/>
      <c r="V734" s="24"/>
      <c r="W734" s="24"/>
      <c r="X734" s="24"/>
      <c r="Y734" s="24"/>
      <c r="Z734" s="24"/>
      <c r="AA734" s="24"/>
      <c r="AB734" s="24"/>
      <c r="AC734" s="24"/>
      <c r="AD734" s="24"/>
      <c r="AE734" s="24"/>
      <c r="AF734" s="24"/>
      <c r="AG734" s="24"/>
      <c r="AH734" s="24"/>
      <c r="AI734" s="24"/>
      <c r="AJ734" s="24"/>
      <c r="AK734" s="24"/>
      <c r="AL734" s="24"/>
      <c r="AM734" s="24"/>
      <c r="AN734" s="24"/>
      <c r="AO734" s="24"/>
      <c r="AP734" s="24"/>
      <c r="AQ734" s="24"/>
      <c r="AR734" s="24"/>
      <c r="AS734" s="24"/>
      <c r="AT734" s="24"/>
      <c r="AU734" s="24"/>
      <c r="AV734" s="24"/>
      <c r="AW734" s="24"/>
      <c r="AX734" s="24"/>
      <c r="AY734" s="24"/>
      <c r="AZ734" s="24"/>
      <c r="BA734" s="24"/>
      <c r="BB734" s="24"/>
      <c r="BC734" s="24"/>
      <c r="BD734" s="24"/>
      <c r="BE734" s="24"/>
      <c r="BF734" s="24"/>
      <c r="BG734" s="24"/>
      <c r="BH734" s="24"/>
      <c r="BI734" s="24"/>
      <c r="BJ734" s="24"/>
      <c r="BK734" s="24"/>
      <c r="BL734" s="24"/>
      <c r="BM734" s="24"/>
      <c r="BN734" s="24"/>
      <c r="BO734" s="24"/>
      <c r="BP734" s="24"/>
      <c r="BQ734" s="24"/>
      <c r="BR734" s="24"/>
      <c r="BS734" s="24"/>
      <c r="BT734" s="24"/>
      <c r="BU734" s="24"/>
      <c r="BV734" s="24"/>
      <c r="BW734" s="24"/>
      <c r="BX734" s="24"/>
      <c r="BY734" s="24"/>
      <c r="BZ734" s="24"/>
      <c r="CA734" s="24"/>
      <c r="CB734" s="24"/>
      <c r="CC734" s="24"/>
      <c r="CD734" s="24"/>
      <c r="CE734" s="24"/>
      <c r="CF734" s="24"/>
      <c r="CG734" s="24"/>
      <c r="CH734" s="24"/>
      <c r="CI734" s="24"/>
      <c r="CJ734" s="24"/>
      <c r="CK734" s="24"/>
      <c r="CL734" s="24"/>
      <c r="CM734" s="24"/>
    </row>
    <row r="735" spans="1:91" ht="38.25" hidden="1" thickBot="1" x14ac:dyDescent="0.35">
      <c r="A735" s="102" t="s">
        <v>77</v>
      </c>
      <c r="B735" s="193"/>
      <c r="C735" s="194"/>
      <c r="D735" s="201" t="s">
        <v>69</v>
      </c>
      <c r="E735" s="91" t="s">
        <v>63</v>
      </c>
      <c r="F735" s="199"/>
      <c r="G735" s="87"/>
      <c r="H735" s="88">
        <f t="shared" si="122"/>
        <v>0</v>
      </c>
      <c r="I735" s="88">
        <f t="shared" si="122"/>
        <v>0</v>
      </c>
      <c r="J735" s="88">
        <f t="shared" si="122"/>
        <v>0</v>
      </c>
      <c r="K735" s="88">
        <f t="shared" ref="K735:M735" si="135">SUM(K736:K737)</f>
        <v>0</v>
      </c>
      <c r="L735" s="88">
        <f t="shared" si="135"/>
        <v>0</v>
      </c>
      <c r="M735" s="88">
        <f t="shared" si="135"/>
        <v>0</v>
      </c>
      <c r="N735" s="88">
        <f t="shared" ref="N735:P735" si="136">SUM(N736:N737)</f>
        <v>0</v>
      </c>
      <c r="O735" s="99">
        <f t="shared" si="136"/>
        <v>0</v>
      </c>
      <c r="P735" s="99">
        <f t="shared" si="136"/>
        <v>0</v>
      </c>
      <c r="Q735" s="24"/>
      <c r="R735" s="24"/>
      <c r="S735" s="24"/>
      <c r="T735" s="24"/>
      <c r="U735" s="24"/>
      <c r="V735" s="24"/>
      <c r="W735" s="24"/>
      <c r="X735" s="24"/>
      <c r="Y735" s="24"/>
      <c r="Z735" s="24"/>
      <c r="AA735" s="24"/>
      <c r="AB735" s="24"/>
      <c r="AC735" s="24"/>
      <c r="AD735" s="24"/>
      <c r="AE735" s="24"/>
      <c r="AF735" s="24"/>
      <c r="AG735" s="24"/>
      <c r="AH735" s="24"/>
      <c r="AI735" s="24"/>
      <c r="AJ735" s="24"/>
      <c r="AK735" s="24"/>
      <c r="AL735" s="24"/>
      <c r="AM735" s="24"/>
      <c r="AN735" s="24"/>
      <c r="AO735" s="24"/>
      <c r="AP735" s="24"/>
      <c r="AQ735" s="24"/>
      <c r="AR735" s="24"/>
      <c r="AS735" s="24"/>
      <c r="AT735" s="24"/>
      <c r="AU735" s="24"/>
      <c r="AV735" s="24"/>
      <c r="AW735" s="24"/>
      <c r="AX735" s="24"/>
      <c r="AY735" s="24"/>
      <c r="AZ735" s="24"/>
      <c r="BA735" s="24"/>
      <c r="BB735" s="24"/>
      <c r="BC735" s="24"/>
      <c r="BD735" s="24"/>
      <c r="BE735" s="24"/>
      <c r="BF735" s="24"/>
      <c r="BG735" s="24"/>
      <c r="BH735" s="24"/>
      <c r="BI735" s="24"/>
      <c r="BJ735" s="24"/>
      <c r="BK735" s="24"/>
      <c r="BL735" s="24"/>
      <c r="BM735" s="24"/>
      <c r="BN735" s="24"/>
      <c r="BO735" s="24"/>
      <c r="BP735" s="24"/>
      <c r="BQ735" s="24"/>
      <c r="BR735" s="24"/>
      <c r="BS735" s="24"/>
      <c r="BT735" s="24"/>
      <c r="BU735" s="24"/>
      <c r="BV735" s="24"/>
      <c r="BW735" s="24"/>
      <c r="BX735" s="24"/>
      <c r="BY735" s="24"/>
      <c r="BZ735" s="24"/>
      <c r="CA735" s="24"/>
      <c r="CB735" s="24"/>
      <c r="CC735" s="24"/>
      <c r="CD735" s="24"/>
      <c r="CE735" s="24"/>
      <c r="CF735" s="24"/>
      <c r="CG735" s="24"/>
      <c r="CH735" s="24"/>
      <c r="CI735" s="24"/>
      <c r="CJ735" s="24"/>
      <c r="CK735" s="24"/>
      <c r="CL735" s="24"/>
      <c r="CM735" s="24"/>
    </row>
    <row r="736" spans="1:91" s="24" customFormat="1" ht="19.5" hidden="1" thickBot="1" x14ac:dyDescent="0.35">
      <c r="A736" s="107"/>
      <c r="B736" s="193"/>
      <c r="C736" s="194"/>
      <c r="D736" s="196"/>
      <c r="E736" s="77"/>
      <c r="F736" s="199"/>
      <c r="G736" s="89" t="s">
        <v>65</v>
      </c>
      <c r="H736" s="58"/>
      <c r="I736" s="58"/>
      <c r="J736" s="58"/>
      <c r="K736" s="58"/>
      <c r="L736" s="58"/>
      <c r="M736" s="58"/>
      <c r="N736" s="41"/>
      <c r="O736" s="100"/>
      <c r="P736" s="100"/>
    </row>
    <row r="737" spans="1:91" s="24" customFormat="1" ht="19.5" hidden="1" thickBot="1" x14ac:dyDescent="0.35">
      <c r="A737" s="107"/>
      <c r="B737" s="193"/>
      <c r="C737" s="194"/>
      <c r="D737" s="196"/>
      <c r="E737" s="77"/>
      <c r="F737" s="199"/>
      <c r="G737" s="82" t="s">
        <v>65</v>
      </c>
      <c r="H737" s="18"/>
      <c r="I737" s="18"/>
      <c r="J737" s="18"/>
      <c r="K737" s="18"/>
      <c r="L737" s="18"/>
      <c r="M737" s="18"/>
      <c r="N737" s="85"/>
      <c r="O737" s="98"/>
      <c r="P737" s="98"/>
    </row>
    <row r="738" spans="1:91" ht="57" hidden="1" thickBot="1" x14ac:dyDescent="0.35">
      <c r="A738" s="102" t="s">
        <v>78</v>
      </c>
      <c r="B738" s="193"/>
      <c r="C738" s="194"/>
      <c r="D738" s="196"/>
      <c r="E738" s="77" t="s">
        <v>67</v>
      </c>
      <c r="F738" s="199"/>
      <c r="G738" s="87"/>
      <c r="H738" s="88">
        <f t="shared" ref="H738:H741" si="137">SUM(H739:H740)</f>
        <v>0</v>
      </c>
      <c r="I738" s="88">
        <f t="shared" ref="I738:J738" si="138">SUM(I739:I740)</f>
        <v>0</v>
      </c>
      <c r="J738" s="88">
        <f t="shared" si="138"/>
        <v>0</v>
      </c>
      <c r="K738" s="88">
        <f t="shared" ref="K738:M738" si="139">SUM(K739:K740)</f>
        <v>0</v>
      </c>
      <c r="L738" s="88">
        <f t="shared" si="139"/>
        <v>0</v>
      </c>
      <c r="M738" s="88">
        <f t="shared" si="139"/>
        <v>0</v>
      </c>
      <c r="N738" s="88">
        <f t="shared" ref="N738:P738" si="140">SUM(N739:N740)</f>
        <v>0</v>
      </c>
      <c r="O738" s="99">
        <f t="shared" si="140"/>
        <v>0</v>
      </c>
      <c r="P738" s="99">
        <f t="shared" si="140"/>
        <v>0</v>
      </c>
      <c r="Q738" s="24"/>
      <c r="R738" s="24"/>
      <c r="S738" s="24"/>
      <c r="T738" s="24"/>
      <c r="U738" s="24"/>
      <c r="V738" s="24"/>
      <c r="W738" s="24"/>
      <c r="X738" s="24"/>
      <c r="Y738" s="24"/>
      <c r="Z738" s="24"/>
      <c r="AA738" s="24"/>
      <c r="AB738" s="24"/>
      <c r="AC738" s="24"/>
      <c r="AD738" s="24"/>
      <c r="AE738" s="24"/>
      <c r="AF738" s="24"/>
      <c r="AG738" s="24"/>
      <c r="AH738" s="24"/>
      <c r="AI738" s="24"/>
      <c r="AJ738" s="24"/>
      <c r="AK738" s="24"/>
      <c r="AL738" s="24"/>
      <c r="AM738" s="24"/>
      <c r="AN738" s="24"/>
      <c r="AO738" s="24"/>
      <c r="AP738" s="24"/>
      <c r="AQ738" s="24"/>
      <c r="AR738" s="24"/>
      <c r="AS738" s="24"/>
      <c r="AT738" s="24"/>
      <c r="AU738" s="24"/>
      <c r="AV738" s="24"/>
      <c r="AW738" s="24"/>
      <c r="AX738" s="24"/>
      <c r="AY738" s="24"/>
      <c r="AZ738" s="24"/>
      <c r="BA738" s="24"/>
      <c r="BB738" s="24"/>
      <c r="BC738" s="24"/>
      <c r="BD738" s="24"/>
      <c r="BE738" s="24"/>
      <c r="BF738" s="24"/>
      <c r="BG738" s="24"/>
      <c r="BH738" s="24"/>
      <c r="BI738" s="24"/>
      <c r="BJ738" s="24"/>
      <c r="BK738" s="24"/>
      <c r="BL738" s="24"/>
      <c r="BM738" s="24"/>
      <c r="BN738" s="24"/>
      <c r="BO738" s="24"/>
      <c r="BP738" s="24"/>
      <c r="BQ738" s="24"/>
      <c r="BR738" s="24"/>
      <c r="BS738" s="24"/>
      <c r="BT738" s="24"/>
      <c r="BU738" s="24"/>
      <c r="BV738" s="24"/>
      <c r="BW738" s="24"/>
      <c r="BX738" s="24"/>
      <c r="BY738" s="24"/>
      <c r="BZ738" s="24"/>
      <c r="CA738" s="24"/>
      <c r="CB738" s="24"/>
      <c r="CC738" s="24"/>
      <c r="CD738" s="24"/>
      <c r="CE738" s="24"/>
      <c r="CF738" s="24"/>
      <c r="CG738" s="24"/>
      <c r="CH738" s="24"/>
      <c r="CI738" s="24"/>
      <c r="CJ738" s="24"/>
      <c r="CK738" s="24"/>
      <c r="CL738" s="24"/>
      <c r="CM738" s="24"/>
    </row>
    <row r="739" spans="1:91" s="24" customFormat="1" ht="19.5" hidden="1" thickBot="1" x14ac:dyDescent="0.35">
      <c r="A739" s="107"/>
      <c r="B739" s="193"/>
      <c r="C739" s="194"/>
      <c r="D739" s="196"/>
      <c r="E739" s="77"/>
      <c r="F739" s="199"/>
      <c r="G739" s="89" t="s">
        <v>65</v>
      </c>
      <c r="H739" s="58"/>
      <c r="I739" s="58"/>
      <c r="J739" s="58"/>
      <c r="K739" s="58"/>
      <c r="L739" s="58"/>
      <c r="M739" s="58"/>
      <c r="N739" s="41"/>
      <c r="O739" s="100"/>
      <c r="P739" s="100"/>
    </row>
    <row r="740" spans="1:91" s="24" customFormat="1" ht="19.5" hidden="1" thickBot="1" x14ac:dyDescent="0.35">
      <c r="A740" s="107"/>
      <c r="B740" s="193"/>
      <c r="C740" s="194"/>
      <c r="D740" s="196"/>
      <c r="E740" s="77"/>
      <c r="F740" s="199"/>
      <c r="G740" s="82" t="s">
        <v>65</v>
      </c>
      <c r="H740" s="18"/>
      <c r="I740" s="18"/>
      <c r="J740" s="18"/>
      <c r="K740" s="18"/>
      <c r="L740" s="18"/>
      <c r="M740" s="18"/>
      <c r="N740" s="85"/>
      <c r="O740" s="98"/>
      <c r="P740" s="98"/>
    </row>
    <row r="741" spans="1:91" ht="57" hidden="1" thickBot="1" x14ac:dyDescent="0.35">
      <c r="A741" s="102" t="s">
        <v>79</v>
      </c>
      <c r="B741" s="193"/>
      <c r="C741" s="194"/>
      <c r="D741" s="196"/>
      <c r="E741" s="77" t="s">
        <v>72</v>
      </c>
      <c r="F741" s="199"/>
      <c r="G741" s="87"/>
      <c r="H741" s="18">
        <f t="shared" si="137"/>
        <v>0</v>
      </c>
      <c r="I741" s="18">
        <f t="shared" ref="I741:J741" si="141">SUM(I742:I743)</f>
        <v>0</v>
      </c>
      <c r="J741" s="18">
        <f t="shared" si="141"/>
        <v>0</v>
      </c>
      <c r="K741" s="18">
        <f t="shared" ref="K741:M741" si="142">SUM(K742:K743)</f>
        <v>0</v>
      </c>
      <c r="L741" s="18">
        <f t="shared" si="142"/>
        <v>0</v>
      </c>
      <c r="M741" s="18">
        <f t="shared" si="142"/>
        <v>0</v>
      </c>
      <c r="N741" s="18">
        <f t="shared" ref="N741:P741" si="143">SUM(N742:N743)</f>
        <v>0</v>
      </c>
      <c r="O741" s="101">
        <f t="shared" si="143"/>
        <v>0</v>
      </c>
      <c r="P741" s="101">
        <f t="shared" si="143"/>
        <v>0</v>
      </c>
      <c r="Q741" s="24"/>
      <c r="R741" s="24"/>
      <c r="S741" s="24"/>
      <c r="T741" s="24"/>
      <c r="U741" s="24"/>
      <c r="V741" s="24"/>
      <c r="W741" s="24"/>
      <c r="X741" s="24"/>
      <c r="Y741" s="24"/>
      <c r="Z741" s="24"/>
      <c r="AA741" s="24"/>
      <c r="AB741" s="24"/>
      <c r="AC741" s="24"/>
      <c r="AD741" s="24"/>
      <c r="AE741" s="24"/>
      <c r="AF741" s="24"/>
      <c r="AG741" s="24"/>
      <c r="AH741" s="24"/>
      <c r="AI741" s="24"/>
      <c r="AJ741" s="24"/>
      <c r="AK741" s="24"/>
      <c r="AL741" s="24"/>
      <c r="AM741" s="24"/>
      <c r="AN741" s="24"/>
      <c r="AO741" s="24"/>
      <c r="AP741" s="24"/>
      <c r="AQ741" s="24"/>
      <c r="AR741" s="24"/>
      <c r="AS741" s="24"/>
      <c r="AT741" s="24"/>
      <c r="AU741" s="24"/>
      <c r="AV741" s="24"/>
      <c r="AW741" s="24"/>
      <c r="AX741" s="24"/>
      <c r="AY741" s="24"/>
      <c r="AZ741" s="24"/>
      <c r="BA741" s="24"/>
      <c r="BB741" s="24"/>
      <c r="BC741" s="24"/>
      <c r="BD741" s="24"/>
      <c r="BE741" s="24"/>
      <c r="BF741" s="24"/>
      <c r="BG741" s="24"/>
      <c r="BH741" s="24"/>
      <c r="BI741" s="24"/>
      <c r="BJ741" s="24"/>
      <c r="BK741" s="24"/>
      <c r="BL741" s="24"/>
      <c r="BM741" s="24"/>
      <c r="BN741" s="24"/>
      <c r="BO741" s="24"/>
      <c r="BP741" s="24"/>
      <c r="BQ741" s="24"/>
      <c r="BR741" s="24"/>
      <c r="BS741" s="24"/>
      <c r="BT741" s="24"/>
      <c r="BU741" s="24"/>
      <c r="BV741" s="24"/>
      <c r="BW741" s="24"/>
      <c r="BX741" s="24"/>
      <c r="BY741" s="24"/>
      <c r="BZ741" s="24"/>
      <c r="CA741" s="24"/>
      <c r="CB741" s="24"/>
      <c r="CC741" s="24"/>
      <c r="CD741" s="24"/>
      <c r="CE741" s="24"/>
      <c r="CF741" s="24"/>
      <c r="CG741" s="24"/>
      <c r="CH741" s="24"/>
      <c r="CI741" s="24"/>
      <c r="CJ741" s="24"/>
      <c r="CK741" s="24"/>
      <c r="CL741" s="24"/>
      <c r="CM741" s="24"/>
    </row>
    <row r="742" spans="1:91" s="24" customFormat="1" ht="19.5" hidden="1" thickBot="1" x14ac:dyDescent="0.35">
      <c r="A742" s="107"/>
      <c r="B742" s="193"/>
      <c r="C742" s="194"/>
      <c r="D742" s="196"/>
      <c r="E742" s="77"/>
      <c r="F742" s="199"/>
      <c r="G742" s="89" t="s">
        <v>65</v>
      </c>
      <c r="H742" s="58"/>
      <c r="I742" s="58"/>
      <c r="J742" s="58"/>
      <c r="K742" s="58"/>
      <c r="L742" s="58"/>
      <c r="M742" s="58"/>
      <c r="N742" s="41"/>
      <c r="O742" s="100"/>
      <c r="P742" s="100"/>
    </row>
    <row r="743" spans="1:91" s="24" customFormat="1" ht="19.5" hidden="1" thickBot="1" x14ac:dyDescent="0.35">
      <c r="A743" s="114"/>
      <c r="B743" s="193"/>
      <c r="C743" s="194"/>
      <c r="D743" s="196"/>
      <c r="E743" s="97"/>
      <c r="F743" s="205"/>
      <c r="G743" s="82" t="s">
        <v>65</v>
      </c>
      <c r="H743" s="115"/>
      <c r="I743" s="115"/>
      <c r="J743" s="115"/>
      <c r="K743" s="115"/>
      <c r="L743" s="115"/>
      <c r="M743" s="115"/>
      <c r="N743" s="116"/>
      <c r="O743" s="117"/>
      <c r="P743" s="117"/>
    </row>
    <row r="744" spans="1:91" x14ac:dyDescent="0.3">
      <c r="A744" s="118" t="s">
        <v>479</v>
      </c>
      <c r="B744" s="35"/>
      <c r="C744" s="35"/>
      <c r="D744" s="35"/>
      <c r="E744" s="36"/>
      <c r="F744" s="36"/>
      <c r="G744" s="36"/>
      <c r="H744" s="35"/>
      <c r="I744" s="35"/>
      <c r="J744" s="35"/>
      <c r="K744" s="35"/>
      <c r="L744" s="35"/>
      <c r="M744" s="35"/>
      <c r="N744" s="35"/>
      <c r="O744" s="119"/>
      <c r="P744" s="119"/>
      <c r="Q744" s="24"/>
      <c r="R744" s="24"/>
      <c r="S744" s="24"/>
      <c r="T744" s="24"/>
      <c r="U744" s="24"/>
      <c r="V744" s="24"/>
      <c r="W744" s="24"/>
      <c r="X744" s="24"/>
      <c r="Y744" s="24"/>
      <c r="Z744" s="24"/>
      <c r="AA744" s="24"/>
      <c r="AB744" s="24"/>
      <c r="AC744" s="24"/>
      <c r="AD744" s="24"/>
      <c r="AE744" s="24"/>
      <c r="AF744" s="24"/>
      <c r="AG744" s="24"/>
      <c r="AH744" s="24"/>
      <c r="AI744" s="24"/>
      <c r="AJ744" s="24"/>
      <c r="AK744" s="24"/>
      <c r="AL744" s="24"/>
      <c r="AM744" s="24"/>
      <c r="AN744" s="24"/>
      <c r="AO744" s="24"/>
      <c r="AP744" s="24"/>
      <c r="AQ744" s="24"/>
      <c r="AR744" s="24"/>
      <c r="AS744" s="24"/>
      <c r="AT744" s="24"/>
      <c r="AU744" s="24"/>
      <c r="AV744" s="24"/>
      <c r="AW744" s="24"/>
      <c r="AX744" s="24"/>
      <c r="AY744" s="24"/>
      <c r="AZ744" s="24"/>
      <c r="BA744" s="24"/>
      <c r="BB744" s="24"/>
      <c r="BC744" s="24"/>
      <c r="BD744" s="24"/>
      <c r="BE744" s="24"/>
      <c r="BF744" s="24"/>
      <c r="BG744" s="24"/>
      <c r="BH744" s="24"/>
      <c r="BI744" s="24"/>
      <c r="BJ744" s="24"/>
      <c r="BK744" s="24"/>
      <c r="BL744" s="24"/>
      <c r="BM744" s="24"/>
      <c r="BN744" s="24"/>
      <c r="BO744" s="24"/>
      <c r="BP744" s="24"/>
      <c r="BQ744" s="24"/>
      <c r="BR744" s="24"/>
      <c r="BS744" s="24"/>
      <c r="BT744" s="24"/>
      <c r="BU744" s="24"/>
      <c r="BV744" s="24"/>
      <c r="BW744" s="24"/>
      <c r="BX744" s="24"/>
      <c r="BY744" s="24"/>
      <c r="BZ744" s="24"/>
      <c r="CA744" s="24"/>
      <c r="CB744" s="24"/>
      <c r="CC744" s="24"/>
      <c r="CD744" s="24"/>
      <c r="CE744" s="24"/>
      <c r="CF744" s="24"/>
      <c r="CG744" s="24"/>
      <c r="CH744" s="24"/>
      <c r="CI744" s="24"/>
      <c r="CJ744" s="24"/>
      <c r="CK744" s="24"/>
      <c r="CL744" s="24"/>
      <c r="CM744" s="24"/>
    </row>
    <row r="745" spans="1:91" x14ac:dyDescent="0.3">
      <c r="Q745" s="24"/>
      <c r="R745" s="24"/>
      <c r="S745" s="24"/>
      <c r="T745" s="24"/>
      <c r="U745" s="24"/>
      <c r="V745" s="24"/>
      <c r="W745" s="24"/>
      <c r="X745" s="24"/>
      <c r="Y745" s="24"/>
      <c r="Z745" s="24"/>
      <c r="AA745" s="24"/>
      <c r="AB745" s="24"/>
      <c r="AC745" s="24"/>
      <c r="AD745" s="24"/>
      <c r="AE745" s="24"/>
      <c r="AF745" s="24"/>
      <c r="AG745" s="24"/>
      <c r="AH745" s="24"/>
      <c r="AI745" s="24"/>
      <c r="AJ745" s="24"/>
      <c r="AK745" s="24"/>
      <c r="AL745" s="24"/>
      <c r="AM745" s="24"/>
      <c r="AN745" s="24"/>
      <c r="AO745" s="24"/>
      <c r="AP745" s="24"/>
      <c r="AQ745" s="24"/>
      <c r="AR745" s="24"/>
      <c r="AS745" s="24"/>
      <c r="AT745" s="24"/>
      <c r="AU745" s="24"/>
      <c r="AV745" s="24"/>
      <c r="AW745" s="24"/>
      <c r="AX745" s="24"/>
      <c r="AY745" s="24"/>
      <c r="AZ745" s="24"/>
      <c r="BA745" s="24"/>
      <c r="BB745" s="24"/>
      <c r="BC745" s="24"/>
      <c r="BD745" s="24"/>
      <c r="BE745" s="24"/>
      <c r="BF745" s="24"/>
      <c r="BG745" s="24"/>
      <c r="BH745" s="24"/>
      <c r="BI745" s="24"/>
      <c r="BJ745" s="24"/>
      <c r="BK745" s="24"/>
      <c r="BL745" s="24"/>
      <c r="BM745" s="24"/>
      <c r="BN745" s="24"/>
      <c r="BO745" s="24"/>
      <c r="BP745" s="24"/>
      <c r="BQ745" s="24"/>
      <c r="BR745" s="24"/>
      <c r="BS745" s="24"/>
      <c r="BT745" s="24"/>
      <c r="BU745" s="24"/>
      <c r="BV745" s="24"/>
      <c r="BW745" s="24"/>
      <c r="BX745" s="24"/>
      <c r="BY745" s="24"/>
      <c r="BZ745" s="24"/>
      <c r="CA745" s="24"/>
      <c r="CB745" s="24"/>
      <c r="CC745" s="24"/>
      <c r="CD745" s="24"/>
      <c r="CE745" s="24"/>
      <c r="CF745" s="24"/>
      <c r="CG745" s="24"/>
      <c r="CH745" s="24"/>
      <c r="CI745" s="24"/>
      <c r="CJ745" s="24"/>
      <c r="CK745" s="24"/>
      <c r="CL745" s="24"/>
      <c r="CM745" s="24"/>
    </row>
    <row r="746" spans="1:91" x14ac:dyDescent="0.3">
      <c r="Q746" s="24"/>
      <c r="R746" s="24"/>
      <c r="S746" s="24"/>
      <c r="T746" s="24"/>
      <c r="U746" s="24"/>
      <c r="V746" s="24"/>
      <c r="W746" s="24"/>
      <c r="X746" s="24"/>
      <c r="Y746" s="24"/>
      <c r="Z746" s="24"/>
      <c r="AA746" s="24"/>
      <c r="AB746" s="24"/>
      <c r="AC746" s="24"/>
      <c r="AD746" s="24"/>
      <c r="AE746" s="24"/>
      <c r="AF746" s="24"/>
      <c r="AG746" s="24"/>
      <c r="AH746" s="24"/>
      <c r="AI746" s="24"/>
      <c r="AJ746" s="24"/>
      <c r="AK746" s="24"/>
      <c r="AL746" s="24"/>
      <c r="AM746" s="24"/>
      <c r="AN746" s="24"/>
      <c r="AO746" s="24"/>
      <c r="AP746" s="24"/>
      <c r="AQ746" s="24"/>
      <c r="AR746" s="24"/>
      <c r="AS746" s="24"/>
      <c r="AT746" s="24"/>
      <c r="AU746" s="24"/>
      <c r="AV746" s="24"/>
      <c r="AW746" s="24"/>
      <c r="AX746" s="24"/>
      <c r="AY746" s="24"/>
      <c r="AZ746" s="24"/>
      <c r="BA746" s="24"/>
      <c r="BB746" s="24"/>
      <c r="BC746" s="24"/>
      <c r="BD746" s="24"/>
      <c r="BE746" s="24"/>
      <c r="BF746" s="24"/>
      <c r="BG746" s="24"/>
      <c r="BH746" s="24"/>
      <c r="BI746" s="24"/>
      <c r="BJ746" s="24"/>
      <c r="BK746" s="24"/>
      <c r="BL746" s="24"/>
      <c r="BM746" s="24"/>
      <c r="BN746" s="24"/>
      <c r="BO746" s="24"/>
      <c r="BP746" s="24"/>
      <c r="BQ746" s="24"/>
      <c r="BR746" s="24"/>
      <c r="BS746" s="24"/>
      <c r="BT746" s="24"/>
      <c r="BU746" s="24"/>
      <c r="BV746" s="24"/>
      <c r="BW746" s="24"/>
      <c r="BX746" s="24"/>
      <c r="BY746" s="24"/>
      <c r="BZ746" s="24"/>
      <c r="CA746" s="24"/>
      <c r="CB746" s="24"/>
      <c r="CC746" s="24"/>
      <c r="CD746" s="24"/>
      <c r="CE746" s="24"/>
      <c r="CF746" s="24"/>
      <c r="CG746" s="24"/>
      <c r="CH746" s="24"/>
      <c r="CI746" s="24"/>
      <c r="CJ746" s="24"/>
      <c r="CK746" s="24"/>
      <c r="CL746" s="24"/>
      <c r="CM746" s="24"/>
    </row>
    <row r="747" spans="1:91" x14ac:dyDescent="0.3">
      <c r="F747" s="123"/>
      <c r="G747" s="123"/>
      <c r="H747" s="327"/>
      <c r="I747" s="327"/>
      <c r="J747" s="327"/>
      <c r="K747" s="327"/>
      <c r="L747" s="123"/>
      <c r="M747" s="24"/>
      <c r="Q747" s="24"/>
      <c r="R747" s="24"/>
      <c r="S747" s="24"/>
      <c r="T747" s="24"/>
      <c r="U747" s="24"/>
      <c r="V747" s="24"/>
      <c r="W747" s="24"/>
      <c r="X747" s="24"/>
      <c r="Y747" s="24"/>
      <c r="Z747" s="24"/>
      <c r="AA747" s="24"/>
      <c r="AB747" s="24"/>
      <c r="AC747" s="24"/>
      <c r="AD747" s="24"/>
      <c r="AE747" s="24"/>
      <c r="AF747" s="24"/>
      <c r="AG747" s="24"/>
      <c r="AH747" s="24"/>
      <c r="AI747" s="24"/>
      <c r="AJ747" s="24"/>
      <c r="AK747" s="24"/>
      <c r="AL747" s="24"/>
      <c r="AM747" s="24"/>
      <c r="AN747" s="24"/>
      <c r="AO747" s="24"/>
      <c r="AP747" s="24"/>
      <c r="AQ747" s="24"/>
      <c r="AR747" s="24"/>
      <c r="AS747" s="24"/>
      <c r="AT747" s="24"/>
      <c r="AU747" s="24"/>
      <c r="AV747" s="24"/>
      <c r="AW747" s="24"/>
      <c r="AX747" s="24"/>
      <c r="AY747" s="24"/>
      <c r="AZ747" s="24"/>
      <c r="BA747" s="24"/>
      <c r="BB747" s="24"/>
      <c r="BC747" s="24"/>
      <c r="BD747" s="24"/>
      <c r="BE747" s="24"/>
      <c r="BF747" s="24"/>
      <c r="BG747" s="24"/>
      <c r="BH747" s="24"/>
      <c r="BI747" s="24"/>
      <c r="BJ747" s="24"/>
      <c r="BK747" s="24"/>
      <c r="BL747" s="24"/>
      <c r="BM747" s="24"/>
      <c r="BN747" s="24"/>
      <c r="BO747" s="24"/>
      <c r="BP747" s="24"/>
      <c r="BQ747" s="24"/>
      <c r="BR747" s="24"/>
      <c r="BS747" s="24"/>
      <c r="BT747" s="24"/>
      <c r="BU747" s="24"/>
      <c r="BV747" s="24"/>
      <c r="BW747" s="24"/>
      <c r="BX747" s="24"/>
      <c r="BY747" s="24"/>
      <c r="BZ747" s="24"/>
      <c r="CA747" s="24"/>
      <c r="CB747" s="24"/>
      <c r="CC747" s="24"/>
      <c r="CD747" s="24"/>
      <c r="CE747" s="24"/>
      <c r="CF747" s="24"/>
      <c r="CG747" s="24"/>
      <c r="CH747" s="24"/>
      <c r="CI747" s="24"/>
      <c r="CJ747" s="24"/>
      <c r="CK747" s="24"/>
      <c r="CL747" s="24"/>
      <c r="CM747" s="24"/>
    </row>
    <row r="748" spans="1:91" x14ac:dyDescent="0.3">
      <c r="A748" s="120"/>
      <c r="B748" s="121"/>
      <c r="C748" s="122"/>
      <c r="D748" s="1"/>
      <c r="E748" s="123"/>
      <c r="F748" s="123"/>
      <c r="G748" s="123"/>
      <c r="H748" s="327"/>
      <c r="I748" s="327"/>
      <c r="J748" s="327"/>
      <c r="K748" s="327"/>
      <c r="L748" s="123"/>
      <c r="M748" s="24"/>
      <c r="N748" s="123"/>
      <c r="O748" s="123"/>
      <c r="P748" s="123"/>
      <c r="Q748" s="24"/>
      <c r="R748" s="24"/>
      <c r="S748" s="24"/>
      <c r="T748" s="24"/>
      <c r="U748" s="24"/>
      <c r="V748" s="24"/>
      <c r="W748" s="24"/>
      <c r="X748" s="24"/>
      <c r="Y748" s="24"/>
      <c r="Z748" s="24"/>
      <c r="AA748" s="24"/>
      <c r="AB748" s="24"/>
      <c r="AC748" s="24"/>
      <c r="AD748" s="24"/>
      <c r="AE748" s="24"/>
      <c r="AF748" s="24"/>
      <c r="AG748" s="24"/>
      <c r="AH748" s="24"/>
      <c r="AI748" s="24"/>
      <c r="AJ748" s="24"/>
      <c r="AK748" s="24"/>
      <c r="AL748" s="24"/>
      <c r="AM748" s="24"/>
      <c r="AN748" s="24"/>
      <c r="AO748" s="24"/>
      <c r="AP748" s="24"/>
      <c r="AQ748" s="24"/>
      <c r="AR748" s="24"/>
      <c r="AS748" s="24"/>
      <c r="AT748" s="24"/>
      <c r="AU748" s="24"/>
      <c r="AV748" s="24"/>
      <c r="AW748" s="24"/>
      <c r="AX748" s="24"/>
      <c r="AY748" s="24"/>
      <c r="AZ748" s="24"/>
      <c r="BA748" s="24"/>
      <c r="BB748" s="24"/>
      <c r="BC748" s="24"/>
      <c r="BD748" s="24"/>
      <c r="BE748" s="24"/>
      <c r="BF748" s="24"/>
      <c r="BG748" s="24"/>
      <c r="BH748" s="24"/>
      <c r="BI748" s="24"/>
      <c r="BJ748" s="24"/>
      <c r="BK748" s="24"/>
      <c r="BL748" s="24"/>
      <c r="BM748" s="24"/>
      <c r="BN748" s="24"/>
      <c r="BO748" s="24"/>
      <c r="BP748" s="24"/>
      <c r="BQ748" s="24"/>
      <c r="BR748" s="24"/>
      <c r="BS748" s="24"/>
      <c r="BT748" s="24"/>
      <c r="BU748" s="24"/>
      <c r="BV748" s="24"/>
      <c r="BW748" s="24"/>
      <c r="BX748" s="24"/>
      <c r="BY748" s="24"/>
      <c r="BZ748" s="24"/>
      <c r="CA748" s="24"/>
      <c r="CB748" s="24"/>
      <c r="CC748" s="24"/>
      <c r="CD748" s="24"/>
      <c r="CE748" s="24"/>
      <c r="CF748" s="24"/>
      <c r="CG748" s="24"/>
      <c r="CH748" s="24"/>
      <c r="CI748" s="24"/>
      <c r="CJ748" s="24"/>
      <c r="CK748" s="24"/>
      <c r="CL748" s="24"/>
      <c r="CM748" s="24"/>
    </row>
    <row r="749" spans="1:91" x14ac:dyDescent="0.3">
      <c r="A749" s="120"/>
      <c r="B749" s="124"/>
      <c r="C749" s="125"/>
      <c r="D749" s="126"/>
      <c r="E749" s="126"/>
      <c r="F749" s="123"/>
      <c r="G749" s="123"/>
      <c r="H749" s="327"/>
      <c r="I749" s="327"/>
      <c r="J749" s="327"/>
      <c r="K749" s="327"/>
      <c r="L749" s="123"/>
      <c r="M749" s="24"/>
      <c r="N749" s="123"/>
      <c r="O749" s="123"/>
      <c r="P749" s="123"/>
      <c r="Q749" s="24"/>
      <c r="R749" s="24"/>
      <c r="S749" s="24"/>
      <c r="T749" s="24"/>
      <c r="U749" s="24"/>
      <c r="V749" s="24"/>
      <c r="W749" s="24"/>
      <c r="X749" s="24"/>
      <c r="Y749" s="24"/>
      <c r="Z749" s="24"/>
      <c r="AA749" s="24"/>
      <c r="AB749" s="24"/>
      <c r="AC749" s="24"/>
      <c r="AD749" s="24"/>
      <c r="AE749" s="24"/>
      <c r="AF749" s="24"/>
      <c r="AG749" s="24"/>
      <c r="AH749" s="24"/>
      <c r="AI749" s="24"/>
      <c r="AJ749" s="24"/>
      <c r="AK749" s="24"/>
      <c r="AL749" s="24"/>
      <c r="AM749" s="24"/>
      <c r="AN749" s="24"/>
      <c r="AO749" s="24"/>
      <c r="AP749" s="24"/>
      <c r="AQ749" s="24"/>
      <c r="AR749" s="24"/>
      <c r="AS749" s="24"/>
      <c r="AT749" s="24"/>
      <c r="AU749" s="24"/>
      <c r="AV749" s="24"/>
      <c r="AW749" s="24"/>
      <c r="AX749" s="24"/>
      <c r="AY749" s="24"/>
      <c r="AZ749" s="24"/>
      <c r="BA749" s="24"/>
      <c r="BB749" s="24"/>
      <c r="BC749" s="24"/>
      <c r="BD749" s="24"/>
      <c r="BE749" s="24"/>
      <c r="BF749" s="24"/>
      <c r="BG749" s="24"/>
      <c r="BH749" s="24"/>
      <c r="BI749" s="24"/>
      <c r="BJ749" s="24"/>
      <c r="BK749" s="24"/>
      <c r="BL749" s="24"/>
      <c r="BM749" s="24"/>
      <c r="BN749" s="24"/>
      <c r="BO749" s="24"/>
      <c r="BP749" s="24"/>
      <c r="BQ749" s="24"/>
      <c r="BR749" s="24"/>
      <c r="BS749" s="24"/>
      <c r="BT749" s="24"/>
      <c r="BU749" s="24"/>
      <c r="BV749" s="24"/>
      <c r="BW749" s="24"/>
      <c r="BX749" s="24"/>
      <c r="BY749" s="24"/>
      <c r="BZ749" s="24"/>
      <c r="CA749" s="24"/>
      <c r="CB749" s="24"/>
      <c r="CC749" s="24"/>
      <c r="CD749" s="24"/>
      <c r="CE749" s="24"/>
      <c r="CF749" s="24"/>
      <c r="CG749" s="24"/>
      <c r="CH749" s="24"/>
      <c r="CI749" s="24"/>
      <c r="CJ749" s="24"/>
      <c r="CK749" s="24"/>
      <c r="CL749" s="24"/>
      <c r="CM749" s="24"/>
    </row>
    <row r="750" spans="1:91" x14ac:dyDescent="0.3">
      <c r="A750" s="120"/>
      <c r="B750" s="124"/>
      <c r="C750" s="125"/>
      <c r="D750" s="126"/>
      <c r="E750" s="126"/>
      <c r="F750" s="123"/>
      <c r="G750" s="123"/>
      <c r="H750" s="327"/>
      <c r="I750" s="327"/>
      <c r="J750" s="327"/>
      <c r="K750" s="327"/>
      <c r="L750" s="123"/>
      <c r="M750" s="24"/>
      <c r="N750" s="123"/>
      <c r="O750" s="123"/>
      <c r="P750" s="123"/>
      <c r="Q750" s="24"/>
      <c r="R750" s="24"/>
      <c r="S750" s="24"/>
      <c r="T750" s="24"/>
      <c r="U750" s="24"/>
      <c r="V750" s="24"/>
      <c r="W750" s="24"/>
      <c r="X750" s="24"/>
      <c r="Y750" s="24"/>
      <c r="Z750" s="24"/>
      <c r="AA750" s="24"/>
      <c r="AB750" s="24"/>
      <c r="AC750" s="24"/>
      <c r="AD750" s="24"/>
      <c r="AE750" s="24"/>
      <c r="AF750" s="24"/>
      <c r="AG750" s="24"/>
      <c r="AH750" s="24"/>
      <c r="AI750" s="24"/>
      <c r="AJ750" s="24"/>
      <c r="AK750" s="24"/>
      <c r="AL750" s="24"/>
      <c r="AM750" s="24"/>
      <c r="AN750" s="24"/>
      <c r="AO750" s="24"/>
      <c r="AP750" s="24"/>
      <c r="AQ750" s="24"/>
      <c r="AR750" s="24"/>
      <c r="AS750" s="24"/>
      <c r="AT750" s="24"/>
      <c r="AU750" s="24"/>
      <c r="AV750" s="24"/>
      <c r="AW750" s="24"/>
      <c r="AX750" s="24"/>
      <c r="AY750" s="24"/>
      <c r="AZ750" s="24"/>
      <c r="BA750" s="24"/>
      <c r="BB750" s="24"/>
      <c r="BC750" s="24"/>
      <c r="BD750" s="24"/>
      <c r="BE750" s="24"/>
      <c r="BF750" s="24"/>
      <c r="BG750" s="24"/>
      <c r="BH750" s="24"/>
      <c r="BI750" s="24"/>
      <c r="BJ750" s="24"/>
      <c r="BK750" s="24"/>
      <c r="BL750" s="24"/>
      <c r="BM750" s="24"/>
      <c r="BN750" s="24"/>
      <c r="BO750" s="24"/>
      <c r="BP750" s="24"/>
      <c r="BQ750" s="24"/>
      <c r="BR750" s="24"/>
      <c r="BS750" s="24"/>
      <c r="BT750" s="24"/>
      <c r="BU750" s="24"/>
      <c r="BV750" s="24"/>
      <c r="BW750" s="24"/>
      <c r="BX750" s="24"/>
      <c r="BY750" s="24"/>
      <c r="BZ750" s="24"/>
      <c r="CA750" s="24"/>
      <c r="CB750" s="24"/>
      <c r="CC750" s="24"/>
      <c r="CD750" s="24"/>
      <c r="CE750" s="24"/>
      <c r="CF750" s="24"/>
      <c r="CG750" s="24"/>
      <c r="CH750" s="24"/>
      <c r="CI750" s="24"/>
      <c r="CJ750" s="24"/>
      <c r="CK750" s="24"/>
      <c r="CL750" s="24"/>
      <c r="CM750" s="24"/>
    </row>
    <row r="751" spans="1:91" x14ac:dyDescent="0.3">
      <c r="A751" s="120"/>
      <c r="B751" s="127"/>
      <c r="C751" s="128"/>
      <c r="D751" s="1"/>
      <c r="E751" s="123"/>
      <c r="F751" s="123"/>
      <c r="G751" s="123"/>
      <c r="H751" s="327"/>
      <c r="I751" s="327"/>
      <c r="J751" s="327"/>
      <c r="K751" s="327"/>
      <c r="L751" s="123"/>
      <c r="M751" s="24"/>
      <c r="N751" s="123"/>
      <c r="O751" s="123"/>
      <c r="P751" s="123"/>
      <c r="Q751" s="24"/>
      <c r="R751" s="24"/>
      <c r="S751" s="24"/>
      <c r="T751" s="24"/>
      <c r="U751" s="24"/>
      <c r="V751" s="24"/>
      <c r="W751" s="24"/>
      <c r="X751" s="24"/>
      <c r="Y751" s="24"/>
      <c r="Z751" s="24"/>
      <c r="AA751" s="24"/>
      <c r="AB751" s="24"/>
      <c r="AC751" s="24"/>
      <c r="AD751" s="24"/>
      <c r="AE751" s="24"/>
      <c r="AF751" s="24"/>
      <c r="AG751" s="24"/>
      <c r="AH751" s="24"/>
      <c r="AI751" s="24"/>
      <c r="AJ751" s="24"/>
      <c r="AK751" s="24"/>
      <c r="AL751" s="24"/>
      <c r="AM751" s="24"/>
      <c r="AN751" s="24"/>
      <c r="AO751" s="24"/>
      <c r="AP751" s="24"/>
      <c r="AQ751" s="24"/>
      <c r="AR751" s="24"/>
      <c r="AS751" s="24"/>
      <c r="AT751" s="24"/>
      <c r="AU751" s="24"/>
      <c r="AV751" s="24"/>
      <c r="AW751" s="24"/>
      <c r="AX751" s="24"/>
      <c r="AY751" s="24"/>
      <c r="AZ751" s="24"/>
      <c r="BA751" s="24"/>
      <c r="BB751" s="24"/>
      <c r="BC751" s="24"/>
      <c r="BD751" s="24"/>
      <c r="BE751" s="24"/>
      <c r="BF751" s="24"/>
      <c r="BG751" s="24"/>
      <c r="BH751" s="24"/>
      <c r="BI751" s="24"/>
      <c r="BJ751" s="24"/>
      <c r="BK751" s="24"/>
      <c r="BL751" s="24"/>
      <c r="BM751" s="24"/>
      <c r="BN751" s="24"/>
      <c r="BO751" s="24"/>
      <c r="BP751" s="24"/>
      <c r="BQ751" s="24"/>
      <c r="BR751" s="24"/>
      <c r="BS751" s="24"/>
      <c r="BT751" s="24"/>
      <c r="BU751" s="24"/>
      <c r="BV751" s="24"/>
      <c r="BW751" s="24"/>
      <c r="BX751" s="24"/>
      <c r="BY751" s="24"/>
      <c r="BZ751" s="24"/>
      <c r="CA751" s="24"/>
      <c r="CB751" s="24"/>
      <c r="CC751" s="24"/>
      <c r="CD751" s="24"/>
      <c r="CE751" s="24"/>
      <c r="CF751" s="24"/>
      <c r="CG751" s="24"/>
      <c r="CH751" s="24"/>
      <c r="CI751" s="24"/>
      <c r="CJ751" s="24"/>
      <c r="CK751" s="24"/>
      <c r="CL751" s="24"/>
      <c r="CM751" s="24"/>
    </row>
    <row r="752" spans="1:91" x14ac:dyDescent="0.3">
      <c r="A752" s="120"/>
      <c r="B752" s="129"/>
      <c r="C752" s="130"/>
      <c r="D752" s="126"/>
      <c r="E752" s="126"/>
      <c r="F752" s="123"/>
      <c r="G752" s="123"/>
      <c r="H752" s="327"/>
      <c r="I752" s="327"/>
      <c r="J752" s="327"/>
      <c r="K752" s="327"/>
      <c r="L752" s="123"/>
      <c r="M752" s="24"/>
      <c r="N752" s="123"/>
      <c r="O752" s="123"/>
      <c r="P752" s="123"/>
      <c r="Q752" s="24"/>
      <c r="R752" s="24"/>
      <c r="S752" s="24"/>
      <c r="T752" s="24"/>
      <c r="U752" s="24"/>
      <c r="V752" s="24"/>
      <c r="W752" s="24"/>
      <c r="X752" s="24"/>
      <c r="Y752" s="24"/>
      <c r="Z752" s="24"/>
      <c r="AA752" s="24"/>
      <c r="AB752" s="24"/>
      <c r="AC752" s="24"/>
      <c r="AD752" s="24"/>
      <c r="AE752" s="24"/>
      <c r="AF752" s="24"/>
      <c r="AG752" s="24"/>
      <c r="AH752" s="24"/>
      <c r="AI752" s="24"/>
      <c r="AJ752" s="24"/>
      <c r="AK752" s="24"/>
      <c r="AL752" s="24"/>
      <c r="AM752" s="24"/>
      <c r="AN752" s="24"/>
      <c r="AO752" s="24"/>
      <c r="AP752" s="24"/>
      <c r="AQ752" s="24"/>
      <c r="AR752" s="24"/>
      <c r="AS752" s="24"/>
      <c r="AT752" s="24"/>
      <c r="AU752" s="24"/>
      <c r="AV752" s="24"/>
      <c r="AW752" s="24"/>
      <c r="AX752" s="24"/>
      <c r="AY752" s="24"/>
      <c r="AZ752" s="24"/>
      <c r="BA752" s="24"/>
      <c r="BB752" s="24"/>
      <c r="BC752" s="24"/>
      <c r="BD752" s="24"/>
      <c r="BE752" s="24"/>
      <c r="BF752" s="24"/>
      <c r="BG752" s="24"/>
      <c r="BH752" s="24"/>
      <c r="BI752" s="24"/>
      <c r="BJ752" s="24"/>
      <c r="BK752" s="24"/>
      <c r="BL752" s="24"/>
      <c r="BM752" s="24"/>
      <c r="BN752" s="24"/>
      <c r="BO752" s="24"/>
      <c r="BP752" s="24"/>
      <c r="BQ752" s="24"/>
      <c r="BR752" s="24"/>
      <c r="BS752" s="24"/>
      <c r="BT752" s="24"/>
      <c r="BU752" s="24"/>
      <c r="BV752" s="24"/>
      <c r="BW752" s="24"/>
      <c r="BX752" s="24"/>
      <c r="BY752" s="24"/>
      <c r="BZ752" s="24"/>
      <c r="CA752" s="24"/>
      <c r="CB752" s="24"/>
      <c r="CC752" s="24"/>
      <c r="CD752" s="24"/>
      <c r="CE752" s="24"/>
      <c r="CF752" s="24"/>
      <c r="CG752" s="24"/>
      <c r="CH752" s="24"/>
      <c r="CI752" s="24"/>
      <c r="CJ752" s="24"/>
      <c r="CK752" s="24"/>
      <c r="CL752" s="24"/>
      <c r="CM752" s="24"/>
    </row>
    <row r="753" spans="1:91" x14ac:dyDescent="0.3">
      <c r="A753" s="120"/>
      <c r="B753" s="131"/>
      <c r="C753" s="131"/>
      <c r="D753" s="1"/>
      <c r="E753" s="1"/>
      <c r="F753" s="123"/>
      <c r="G753" s="123"/>
      <c r="H753" s="327"/>
      <c r="I753" s="327"/>
      <c r="J753" s="327"/>
      <c r="K753" s="327"/>
      <c r="L753" s="123"/>
      <c r="M753" s="24"/>
      <c r="N753" s="123"/>
      <c r="O753" s="123"/>
      <c r="P753" s="123"/>
      <c r="Q753" s="24"/>
      <c r="R753" s="24"/>
      <c r="S753" s="24"/>
      <c r="T753" s="24"/>
      <c r="U753" s="24"/>
      <c r="V753" s="24"/>
      <c r="W753" s="24"/>
      <c r="X753" s="24"/>
      <c r="Y753" s="24"/>
      <c r="Z753" s="24"/>
      <c r="AA753" s="24"/>
      <c r="AB753" s="24"/>
      <c r="AC753" s="24"/>
      <c r="AD753" s="24"/>
      <c r="AE753" s="24"/>
      <c r="AF753" s="24"/>
      <c r="AG753" s="24"/>
      <c r="AH753" s="24"/>
      <c r="AI753" s="24"/>
      <c r="AJ753" s="24"/>
      <c r="AK753" s="24"/>
      <c r="AL753" s="24"/>
      <c r="AM753" s="24"/>
      <c r="AN753" s="24"/>
      <c r="AO753" s="24"/>
      <c r="AP753" s="24"/>
      <c r="AQ753" s="24"/>
      <c r="AR753" s="24"/>
      <c r="AS753" s="24"/>
      <c r="AT753" s="24"/>
      <c r="AU753" s="24"/>
      <c r="AV753" s="24"/>
      <c r="AW753" s="24"/>
      <c r="AX753" s="24"/>
      <c r="AY753" s="24"/>
      <c r="AZ753" s="24"/>
      <c r="BA753" s="24"/>
      <c r="BB753" s="24"/>
      <c r="BC753" s="24"/>
      <c r="BD753" s="24"/>
      <c r="BE753" s="24"/>
      <c r="BF753" s="24"/>
      <c r="BG753" s="24"/>
      <c r="BH753" s="24"/>
      <c r="BI753" s="24"/>
      <c r="BJ753" s="24"/>
      <c r="BK753" s="24"/>
      <c r="BL753" s="24"/>
      <c r="BM753" s="24"/>
      <c r="BN753" s="24"/>
      <c r="BO753" s="24"/>
      <c r="BP753" s="24"/>
      <c r="BQ753" s="24"/>
      <c r="BR753" s="24"/>
      <c r="BS753" s="24"/>
      <c r="BT753" s="24"/>
      <c r="BU753" s="24"/>
      <c r="BV753" s="24"/>
      <c r="BW753" s="24"/>
      <c r="BX753" s="24"/>
      <c r="BY753" s="24"/>
      <c r="BZ753" s="24"/>
      <c r="CA753" s="24"/>
      <c r="CB753" s="24"/>
      <c r="CC753" s="24"/>
      <c r="CD753" s="24"/>
      <c r="CE753" s="24"/>
      <c r="CF753" s="24"/>
      <c r="CG753" s="24"/>
      <c r="CH753" s="24"/>
      <c r="CI753" s="24"/>
      <c r="CJ753" s="24"/>
      <c r="CK753" s="24"/>
      <c r="CL753" s="24"/>
      <c r="CM753" s="24"/>
    </row>
    <row r="754" spans="1:91" x14ac:dyDescent="0.3">
      <c r="A754" s="132"/>
      <c r="B754" s="133"/>
      <c r="C754" s="133"/>
      <c r="D754" s="133"/>
      <c r="E754" s="133"/>
      <c r="F754" s="123"/>
      <c r="G754" s="123"/>
      <c r="H754" s="123"/>
      <c r="I754" s="123"/>
      <c r="J754" s="123"/>
      <c r="K754" s="123"/>
      <c r="L754" s="123"/>
      <c r="M754" s="24"/>
      <c r="N754" s="133"/>
      <c r="O754" s="133"/>
      <c r="P754" s="133"/>
      <c r="Q754" s="24"/>
      <c r="R754" s="24"/>
      <c r="S754" s="24"/>
      <c r="T754" s="24"/>
      <c r="U754" s="24"/>
      <c r="V754" s="24"/>
      <c r="W754" s="24"/>
      <c r="X754" s="24"/>
      <c r="Y754" s="24"/>
      <c r="Z754" s="24"/>
      <c r="AA754" s="24"/>
      <c r="AB754" s="24"/>
      <c r="AC754" s="24"/>
      <c r="AD754" s="24"/>
      <c r="AE754" s="24"/>
      <c r="AF754" s="24"/>
      <c r="AG754" s="24"/>
      <c r="AH754" s="24"/>
      <c r="AI754" s="24"/>
      <c r="AJ754" s="24"/>
      <c r="AK754" s="24"/>
      <c r="AL754" s="24"/>
      <c r="AM754" s="24"/>
      <c r="AN754" s="24"/>
      <c r="AO754" s="24"/>
      <c r="AP754" s="24"/>
      <c r="AQ754" s="24"/>
      <c r="AR754" s="24"/>
      <c r="AS754" s="24"/>
      <c r="AT754" s="24"/>
      <c r="AU754" s="24"/>
      <c r="AV754" s="24"/>
      <c r="AW754" s="24"/>
      <c r="AX754" s="24"/>
      <c r="AY754" s="24"/>
      <c r="AZ754" s="24"/>
      <c r="BA754" s="24"/>
      <c r="BB754" s="24"/>
      <c r="BC754" s="24"/>
      <c r="BD754" s="24"/>
      <c r="BE754" s="24"/>
      <c r="BF754" s="24"/>
      <c r="BG754" s="24"/>
      <c r="BH754" s="24"/>
      <c r="BI754" s="24"/>
      <c r="BJ754" s="24"/>
      <c r="BK754" s="24"/>
      <c r="BL754" s="24"/>
      <c r="BM754" s="24"/>
      <c r="BN754" s="24"/>
      <c r="BO754" s="24"/>
      <c r="BP754" s="24"/>
      <c r="BQ754" s="24"/>
      <c r="BR754" s="24"/>
      <c r="BS754" s="24"/>
      <c r="BT754" s="24"/>
      <c r="BU754" s="24"/>
      <c r="BV754" s="24"/>
      <c r="BW754" s="24"/>
      <c r="BX754" s="24"/>
      <c r="BY754" s="24"/>
      <c r="BZ754" s="24"/>
      <c r="CA754" s="24"/>
      <c r="CB754" s="24"/>
      <c r="CC754" s="24"/>
      <c r="CD754" s="24"/>
      <c r="CE754" s="24"/>
      <c r="CF754" s="24"/>
      <c r="CG754" s="24"/>
      <c r="CH754" s="24"/>
      <c r="CI754" s="24"/>
      <c r="CJ754" s="24"/>
      <c r="CK754" s="24"/>
      <c r="CL754" s="24"/>
      <c r="CM754" s="24"/>
    </row>
    <row r="755" spans="1:91" x14ac:dyDescent="0.3">
      <c r="A755" s="132"/>
      <c r="B755" s="64"/>
      <c r="C755" s="64"/>
      <c r="D755" s="64"/>
      <c r="E755" s="64"/>
      <c r="F755" s="64"/>
      <c r="G755" s="64"/>
      <c r="H755" s="64"/>
      <c r="I755" s="64"/>
      <c r="J755" s="64"/>
      <c r="K755" s="64"/>
      <c r="L755" s="64"/>
      <c r="M755" s="64"/>
      <c r="N755" s="64"/>
      <c r="O755" s="64"/>
      <c r="P755" s="64"/>
      <c r="Q755" s="24"/>
      <c r="R755" s="24"/>
      <c r="S755" s="24"/>
      <c r="T755" s="24"/>
      <c r="U755" s="24"/>
      <c r="V755" s="24"/>
      <c r="W755" s="24"/>
      <c r="X755" s="24"/>
      <c r="Y755" s="24"/>
      <c r="Z755" s="24"/>
      <c r="AA755" s="24"/>
      <c r="AB755" s="24"/>
      <c r="AC755" s="24"/>
      <c r="AD755" s="24"/>
      <c r="AE755" s="24"/>
      <c r="AF755" s="24"/>
      <c r="AG755" s="24"/>
      <c r="AH755" s="24"/>
      <c r="AI755" s="24"/>
      <c r="AJ755" s="24"/>
      <c r="AK755" s="24"/>
      <c r="AL755" s="24"/>
      <c r="AM755" s="24"/>
      <c r="AN755" s="24"/>
      <c r="AO755" s="24"/>
      <c r="AP755" s="24"/>
      <c r="AQ755" s="24"/>
      <c r="AR755" s="24"/>
      <c r="AS755" s="24"/>
      <c r="AT755" s="24"/>
      <c r="AU755" s="24"/>
      <c r="AV755" s="24"/>
      <c r="AW755" s="24"/>
      <c r="AX755" s="24"/>
      <c r="AY755" s="24"/>
      <c r="AZ755" s="24"/>
      <c r="BA755" s="24"/>
      <c r="BB755" s="24"/>
      <c r="BC755" s="24"/>
      <c r="BD755" s="24"/>
      <c r="BE755" s="24"/>
      <c r="BF755" s="24"/>
      <c r="BG755" s="24"/>
      <c r="BH755" s="24"/>
      <c r="BI755" s="24"/>
      <c r="BJ755" s="24"/>
      <c r="BK755" s="24"/>
      <c r="BL755" s="24"/>
      <c r="BM755" s="24"/>
      <c r="BN755" s="24"/>
      <c r="BO755" s="24"/>
      <c r="BP755" s="24"/>
      <c r="BQ755" s="24"/>
      <c r="BR755" s="24"/>
      <c r="BS755" s="24"/>
      <c r="BT755" s="24"/>
      <c r="BU755" s="24"/>
      <c r="BV755" s="24"/>
      <c r="BW755" s="24"/>
      <c r="BX755" s="24"/>
      <c r="BY755" s="24"/>
      <c r="BZ755" s="24"/>
      <c r="CA755" s="24"/>
      <c r="CB755" s="24"/>
      <c r="CC755" s="24"/>
      <c r="CD755" s="24"/>
      <c r="CE755" s="24"/>
      <c r="CF755" s="24"/>
      <c r="CG755" s="24"/>
      <c r="CH755" s="24"/>
      <c r="CI755" s="24"/>
      <c r="CJ755" s="24"/>
      <c r="CK755" s="24"/>
      <c r="CL755" s="24"/>
      <c r="CM755" s="24"/>
    </row>
    <row r="756" spans="1:91" x14ac:dyDescent="0.3">
      <c r="A756" s="132"/>
      <c r="B756" s="132"/>
      <c r="C756" s="132"/>
      <c r="D756" s="132"/>
      <c r="E756" s="132"/>
      <c r="F756" s="132"/>
      <c r="G756" s="132"/>
      <c r="H756" s="123"/>
      <c r="I756" s="123"/>
      <c r="J756" s="123"/>
      <c r="K756" s="123"/>
      <c r="L756" s="123"/>
      <c r="M756" s="123"/>
      <c r="N756" s="123"/>
      <c r="O756" s="123"/>
      <c r="P756" s="123"/>
      <c r="Q756" s="24"/>
      <c r="R756" s="24"/>
      <c r="S756" s="24"/>
      <c r="T756" s="24"/>
      <c r="U756" s="24"/>
      <c r="V756" s="24"/>
      <c r="W756" s="24"/>
      <c r="X756" s="24"/>
      <c r="Y756" s="24"/>
      <c r="Z756" s="24"/>
      <c r="AA756" s="24"/>
      <c r="AB756" s="24"/>
      <c r="AC756" s="24"/>
      <c r="AD756" s="24"/>
      <c r="AE756" s="24"/>
      <c r="AF756" s="24"/>
      <c r="AG756" s="24"/>
      <c r="AH756" s="24"/>
      <c r="AI756" s="24"/>
      <c r="AJ756" s="24"/>
      <c r="AK756" s="24"/>
      <c r="AL756" s="24"/>
      <c r="AM756" s="24"/>
      <c r="AN756" s="24"/>
      <c r="AO756" s="24"/>
      <c r="AP756" s="24"/>
      <c r="AQ756" s="24"/>
      <c r="AR756" s="24"/>
      <c r="AS756" s="24"/>
      <c r="AT756" s="24"/>
      <c r="AU756" s="24"/>
      <c r="AV756" s="24"/>
      <c r="AW756" s="24"/>
      <c r="AX756" s="24"/>
      <c r="AY756" s="24"/>
      <c r="AZ756" s="24"/>
      <c r="BA756" s="24"/>
      <c r="BB756" s="24"/>
      <c r="BC756" s="24"/>
      <c r="BD756" s="24"/>
      <c r="BE756" s="24"/>
      <c r="BF756" s="24"/>
      <c r="BG756" s="24"/>
      <c r="BH756" s="24"/>
      <c r="BI756" s="24"/>
      <c r="BJ756" s="24"/>
      <c r="BK756" s="24"/>
      <c r="BL756" s="24"/>
      <c r="BM756" s="24"/>
      <c r="BN756" s="24"/>
      <c r="BO756" s="24"/>
      <c r="BP756" s="24"/>
      <c r="BQ756" s="24"/>
      <c r="BR756" s="24"/>
      <c r="BS756" s="24"/>
      <c r="BT756" s="24"/>
      <c r="BU756" s="24"/>
      <c r="BV756" s="24"/>
      <c r="BW756" s="24"/>
      <c r="BX756" s="24"/>
      <c r="BY756" s="24"/>
      <c r="BZ756" s="24"/>
      <c r="CA756" s="24"/>
      <c r="CB756" s="24"/>
      <c r="CC756" s="24"/>
      <c r="CD756" s="24"/>
      <c r="CE756" s="24"/>
      <c r="CF756" s="24"/>
      <c r="CG756" s="24"/>
      <c r="CH756" s="24"/>
      <c r="CI756" s="24"/>
      <c r="CJ756" s="24"/>
      <c r="CK756" s="24"/>
      <c r="CL756" s="24"/>
      <c r="CM756" s="24"/>
    </row>
    <row r="757" spans="1:91" x14ac:dyDescent="0.3">
      <c r="A757" s="131" t="s">
        <v>80</v>
      </c>
      <c r="B757" s="132"/>
      <c r="C757" s="132"/>
      <c r="D757" s="132"/>
      <c r="E757" s="132"/>
      <c r="F757" s="132"/>
      <c r="G757" s="132"/>
      <c r="H757" s="123"/>
      <c r="I757" s="123"/>
      <c r="J757" s="123"/>
      <c r="K757" s="123"/>
      <c r="L757" s="123"/>
      <c r="M757" s="123"/>
      <c r="N757" s="123"/>
      <c r="O757" s="123"/>
      <c r="P757" s="123"/>
      <c r="Q757" s="24"/>
      <c r="R757" s="24"/>
      <c r="S757" s="24"/>
      <c r="T757" s="24"/>
      <c r="U757" s="24"/>
      <c r="V757" s="24"/>
      <c r="W757" s="24"/>
      <c r="X757" s="24"/>
      <c r="Y757" s="24"/>
      <c r="Z757" s="24"/>
      <c r="AA757" s="24"/>
      <c r="AB757" s="24"/>
      <c r="AC757" s="24"/>
      <c r="AD757" s="24"/>
      <c r="AE757" s="24"/>
      <c r="AF757" s="24"/>
      <c r="AG757" s="24"/>
      <c r="AH757" s="24"/>
      <c r="AI757" s="24"/>
      <c r="AJ757" s="24"/>
      <c r="AK757" s="24"/>
      <c r="AL757" s="24"/>
      <c r="AM757" s="24"/>
      <c r="AN757" s="24"/>
      <c r="AO757" s="24"/>
      <c r="AP757" s="24"/>
      <c r="AQ757" s="24"/>
      <c r="AR757" s="24"/>
      <c r="AS757" s="24"/>
      <c r="AT757" s="24"/>
      <c r="AU757" s="24"/>
      <c r="AV757" s="24"/>
      <c r="AW757" s="24"/>
      <c r="AX757" s="24"/>
      <c r="AY757" s="24"/>
      <c r="AZ757" s="24"/>
      <c r="BA757" s="24"/>
      <c r="BB757" s="24"/>
      <c r="BC757" s="24"/>
      <c r="BD757" s="24"/>
      <c r="BE757" s="24"/>
      <c r="BF757" s="24"/>
      <c r="BG757" s="24"/>
      <c r="BH757" s="24"/>
      <c r="BI757" s="24"/>
      <c r="BJ757" s="24"/>
      <c r="BK757" s="24"/>
      <c r="BL757" s="24"/>
      <c r="BM757" s="24"/>
      <c r="BN757" s="24"/>
      <c r="BO757" s="24"/>
      <c r="BP757" s="24"/>
      <c r="BQ757" s="24"/>
      <c r="BR757" s="24"/>
      <c r="BS757" s="24"/>
      <c r="BT757" s="24"/>
      <c r="BU757" s="24"/>
      <c r="BV757" s="24"/>
      <c r="BW757" s="24"/>
      <c r="BX757" s="24"/>
      <c r="BY757" s="24"/>
      <c r="BZ757" s="24"/>
      <c r="CA757" s="24"/>
      <c r="CB757" s="24"/>
      <c r="CC757" s="24"/>
      <c r="CD757" s="24"/>
      <c r="CE757" s="24"/>
      <c r="CF757" s="24"/>
      <c r="CG757" s="24"/>
      <c r="CH757" s="24"/>
      <c r="CI757" s="24"/>
      <c r="CJ757" s="24"/>
      <c r="CK757" s="24"/>
      <c r="CL757" s="24"/>
      <c r="CM757" s="24"/>
    </row>
    <row r="758" spans="1:91" x14ac:dyDescent="0.3">
      <c r="A758" s="134"/>
      <c r="B758" s="210"/>
      <c r="C758" s="210"/>
      <c r="D758" s="210"/>
      <c r="E758" s="132"/>
      <c r="F758" s="132"/>
      <c r="G758" s="132"/>
      <c r="H758" s="123"/>
      <c r="I758" s="123"/>
      <c r="J758" s="123"/>
      <c r="K758" s="123"/>
      <c r="L758" s="123"/>
      <c r="M758" s="123"/>
      <c r="N758" s="123"/>
      <c r="O758" s="123"/>
      <c r="P758" s="123"/>
      <c r="Q758" s="24"/>
      <c r="R758" s="24"/>
      <c r="S758" s="24"/>
      <c r="T758" s="24"/>
      <c r="U758" s="24"/>
      <c r="V758" s="24"/>
      <c r="W758" s="24"/>
      <c r="X758" s="24"/>
      <c r="Y758" s="24"/>
      <c r="Z758" s="24"/>
      <c r="AA758" s="24"/>
      <c r="AB758" s="24"/>
      <c r="AC758" s="24"/>
      <c r="AD758" s="24"/>
      <c r="AE758" s="24"/>
      <c r="AF758" s="24"/>
      <c r="AG758" s="24"/>
      <c r="AH758" s="24"/>
      <c r="AI758" s="24"/>
      <c r="AJ758" s="24"/>
      <c r="AK758" s="24"/>
      <c r="AL758" s="24"/>
      <c r="AM758" s="24"/>
      <c r="AN758" s="24"/>
      <c r="AO758" s="24"/>
      <c r="AP758" s="24"/>
      <c r="AQ758" s="24"/>
      <c r="AR758" s="24"/>
      <c r="AS758" s="24"/>
      <c r="AT758" s="24"/>
      <c r="AU758" s="24"/>
      <c r="AV758" s="24"/>
      <c r="AW758" s="24"/>
      <c r="AX758" s="24"/>
      <c r="AY758" s="24"/>
      <c r="AZ758" s="24"/>
      <c r="BA758" s="24"/>
      <c r="BB758" s="24"/>
      <c r="BC758" s="24"/>
      <c r="BD758" s="24"/>
      <c r="BE758" s="24"/>
      <c r="BF758" s="24"/>
      <c r="BG758" s="24"/>
      <c r="BH758" s="24"/>
      <c r="BI758" s="24"/>
      <c r="BJ758" s="24"/>
      <c r="BK758" s="24"/>
      <c r="BL758" s="24"/>
      <c r="BM758" s="24"/>
      <c r="BN758" s="24"/>
      <c r="BO758" s="24"/>
      <c r="BP758" s="24"/>
      <c r="BQ758" s="24"/>
      <c r="BR758" s="24"/>
      <c r="BS758" s="24"/>
      <c r="BT758" s="24"/>
      <c r="BU758" s="24"/>
      <c r="BV758" s="24"/>
      <c r="BW758" s="24"/>
      <c r="BX758" s="24"/>
      <c r="BY758" s="24"/>
      <c r="BZ758" s="24"/>
      <c r="CA758" s="24"/>
      <c r="CB758" s="24"/>
      <c r="CC758" s="24"/>
      <c r="CD758" s="24"/>
      <c r="CE758" s="24"/>
      <c r="CF758" s="24"/>
      <c r="CG758" s="24"/>
      <c r="CH758" s="24"/>
      <c r="CI758" s="24"/>
      <c r="CJ758" s="24"/>
      <c r="CK758" s="24"/>
      <c r="CL758" s="24"/>
      <c r="CM758" s="24"/>
    </row>
    <row r="759" spans="1:91" x14ac:dyDescent="0.3">
      <c r="B759" s="211"/>
      <c r="C759" s="211"/>
      <c r="D759" s="211"/>
      <c r="Q759" s="24"/>
      <c r="R759" s="24"/>
      <c r="S759" s="24"/>
      <c r="T759" s="24"/>
      <c r="U759" s="24"/>
      <c r="V759" s="24"/>
      <c r="W759" s="24"/>
      <c r="X759" s="24"/>
      <c r="Y759" s="24"/>
      <c r="Z759" s="24"/>
      <c r="AA759" s="24"/>
      <c r="AB759" s="24"/>
      <c r="AC759" s="24"/>
      <c r="AD759" s="24"/>
      <c r="AE759" s="24"/>
      <c r="AF759" s="24"/>
      <c r="AG759" s="24"/>
      <c r="AH759" s="24"/>
      <c r="AI759" s="24"/>
      <c r="AJ759" s="24"/>
      <c r="AK759" s="24"/>
      <c r="AL759" s="24"/>
      <c r="AM759" s="24"/>
      <c r="AN759" s="24"/>
      <c r="AO759" s="24"/>
      <c r="AP759" s="24"/>
      <c r="AQ759" s="24"/>
      <c r="AR759" s="24"/>
      <c r="AS759" s="24"/>
      <c r="AT759" s="24"/>
      <c r="AU759" s="24"/>
      <c r="AV759" s="24"/>
      <c r="AW759" s="24"/>
      <c r="AX759" s="24"/>
      <c r="AY759" s="24"/>
      <c r="AZ759" s="24"/>
      <c r="BA759" s="24"/>
      <c r="BB759" s="24"/>
      <c r="BC759" s="24"/>
      <c r="BD759" s="24"/>
      <c r="BE759" s="24"/>
      <c r="BF759" s="24"/>
      <c r="BG759" s="24"/>
      <c r="BH759" s="24"/>
      <c r="BI759" s="24"/>
      <c r="BJ759" s="24"/>
      <c r="BK759" s="24"/>
      <c r="BL759" s="24"/>
      <c r="BM759" s="24"/>
      <c r="BN759" s="24"/>
      <c r="BO759" s="24"/>
      <c r="BP759" s="24"/>
      <c r="BQ759" s="24"/>
      <c r="BR759" s="24"/>
      <c r="BS759" s="24"/>
      <c r="BT759" s="24"/>
      <c r="BU759" s="24"/>
      <c r="BV759" s="24"/>
      <c r="BW759" s="24"/>
      <c r="BX759" s="24"/>
      <c r="BY759" s="24"/>
      <c r="BZ759" s="24"/>
      <c r="CA759" s="24"/>
      <c r="CB759" s="24"/>
      <c r="CC759" s="24"/>
      <c r="CD759" s="24"/>
      <c r="CE759" s="24"/>
      <c r="CF759" s="24"/>
      <c r="CG759" s="24"/>
      <c r="CH759" s="24"/>
      <c r="CI759" s="24"/>
      <c r="CJ759" s="24"/>
      <c r="CK759" s="24"/>
      <c r="CL759" s="24"/>
      <c r="CM759" s="24"/>
    </row>
    <row r="760" spans="1:91" x14ac:dyDescent="0.3">
      <c r="Q760" s="24"/>
      <c r="R760" s="24"/>
      <c r="S760" s="24"/>
      <c r="T760" s="24"/>
      <c r="U760" s="24"/>
      <c r="V760" s="24"/>
      <c r="W760" s="24"/>
      <c r="X760" s="24"/>
      <c r="Y760" s="24"/>
      <c r="Z760" s="24"/>
      <c r="AA760" s="24"/>
      <c r="AB760" s="24"/>
      <c r="AC760" s="24"/>
      <c r="AD760" s="24"/>
      <c r="AE760" s="24"/>
      <c r="AF760" s="24"/>
      <c r="AG760" s="24"/>
      <c r="AH760" s="24"/>
      <c r="AI760" s="24"/>
      <c r="AJ760" s="24"/>
      <c r="AK760" s="24"/>
      <c r="AL760" s="24"/>
      <c r="AM760" s="24"/>
      <c r="AN760" s="24"/>
      <c r="AO760" s="24"/>
      <c r="AP760" s="24"/>
      <c r="AQ760" s="24"/>
      <c r="AR760" s="24"/>
      <c r="AS760" s="24"/>
      <c r="AT760" s="24"/>
      <c r="AU760" s="24"/>
      <c r="AV760" s="24"/>
      <c r="AW760" s="24"/>
      <c r="AX760" s="24"/>
      <c r="AY760" s="24"/>
      <c r="AZ760" s="24"/>
      <c r="BA760" s="24"/>
      <c r="BB760" s="24"/>
      <c r="BC760" s="24"/>
      <c r="BD760" s="24"/>
      <c r="BE760" s="24"/>
      <c r="BF760" s="24"/>
      <c r="BG760" s="24"/>
      <c r="BH760" s="24"/>
      <c r="BI760" s="24"/>
      <c r="BJ760" s="24"/>
      <c r="BK760" s="24"/>
      <c r="BL760" s="24"/>
      <c r="BM760" s="24"/>
      <c r="BN760" s="24"/>
      <c r="BO760" s="24"/>
      <c r="BP760" s="24"/>
      <c r="BQ760" s="24"/>
      <c r="BR760" s="24"/>
      <c r="BS760" s="24"/>
      <c r="BT760" s="24"/>
      <c r="BU760" s="24"/>
      <c r="BV760" s="24"/>
      <c r="BW760" s="24"/>
      <c r="BX760" s="24"/>
      <c r="BY760" s="24"/>
      <c r="BZ760" s="24"/>
      <c r="CA760" s="24"/>
      <c r="CB760" s="24"/>
      <c r="CC760" s="24"/>
      <c r="CD760" s="24"/>
      <c r="CE760" s="24"/>
      <c r="CF760" s="24"/>
      <c r="CG760" s="24"/>
      <c r="CH760" s="24"/>
      <c r="CI760" s="24"/>
      <c r="CJ760" s="24"/>
      <c r="CK760" s="24"/>
      <c r="CL760" s="24"/>
      <c r="CM760" s="24"/>
    </row>
    <row r="761" spans="1:91" x14ac:dyDescent="0.3">
      <c r="Q761" s="24"/>
      <c r="R761" s="24"/>
      <c r="S761" s="24"/>
      <c r="T761" s="24"/>
      <c r="U761" s="24"/>
      <c r="V761" s="24"/>
      <c r="W761" s="24"/>
      <c r="X761" s="24"/>
      <c r="Y761" s="24"/>
      <c r="Z761" s="24"/>
      <c r="AA761" s="24"/>
      <c r="AB761" s="24"/>
      <c r="AC761" s="24"/>
      <c r="AD761" s="24"/>
      <c r="AE761" s="24"/>
      <c r="AF761" s="24"/>
      <c r="AG761" s="24"/>
      <c r="AH761" s="24"/>
      <c r="AI761" s="24"/>
      <c r="AJ761" s="24"/>
      <c r="AK761" s="24"/>
      <c r="AL761" s="24"/>
      <c r="AM761" s="24"/>
      <c r="AN761" s="24"/>
      <c r="AO761" s="24"/>
      <c r="AP761" s="24"/>
      <c r="AQ761" s="24"/>
      <c r="AR761" s="24"/>
      <c r="AS761" s="24"/>
      <c r="AT761" s="24"/>
      <c r="AU761" s="24"/>
      <c r="AV761" s="24"/>
      <c r="AW761" s="24"/>
      <c r="AX761" s="24"/>
      <c r="AY761" s="24"/>
      <c r="AZ761" s="24"/>
      <c r="BA761" s="24"/>
      <c r="BB761" s="24"/>
      <c r="BC761" s="24"/>
      <c r="BD761" s="24"/>
      <c r="BE761" s="24"/>
      <c r="BF761" s="24"/>
      <c r="BG761" s="24"/>
      <c r="BH761" s="24"/>
      <c r="BI761" s="24"/>
      <c r="BJ761" s="24"/>
      <c r="BK761" s="24"/>
      <c r="BL761" s="24"/>
      <c r="BM761" s="24"/>
      <c r="BN761" s="24"/>
      <c r="BO761" s="24"/>
      <c r="BP761" s="24"/>
      <c r="BQ761" s="24"/>
      <c r="BR761" s="24"/>
      <c r="BS761" s="24"/>
      <c r="BT761" s="24"/>
      <c r="BU761" s="24"/>
      <c r="BV761" s="24"/>
      <c r="BW761" s="24"/>
      <c r="BX761" s="24"/>
      <c r="BY761" s="24"/>
      <c r="BZ761" s="24"/>
      <c r="CA761" s="24"/>
      <c r="CB761" s="24"/>
      <c r="CC761" s="24"/>
      <c r="CD761" s="24"/>
      <c r="CE761" s="24"/>
      <c r="CF761" s="24"/>
      <c r="CG761" s="24"/>
      <c r="CH761" s="24"/>
      <c r="CI761" s="24"/>
      <c r="CJ761" s="24"/>
      <c r="CK761" s="24"/>
      <c r="CL761" s="24"/>
      <c r="CM761" s="24"/>
    </row>
    <row r="762" spans="1:91" x14ac:dyDescent="0.3">
      <c r="Q762" s="24"/>
      <c r="R762" s="24"/>
      <c r="S762" s="24"/>
      <c r="T762" s="24"/>
      <c r="U762" s="24"/>
      <c r="V762" s="24"/>
      <c r="W762" s="24"/>
      <c r="X762" s="24"/>
      <c r="Y762" s="24"/>
      <c r="Z762" s="24"/>
      <c r="AA762" s="24"/>
      <c r="AB762" s="24"/>
      <c r="AC762" s="24"/>
      <c r="AD762" s="24"/>
      <c r="AE762" s="24"/>
      <c r="AF762" s="24"/>
      <c r="AG762" s="24"/>
      <c r="AH762" s="24"/>
      <c r="AI762" s="24"/>
      <c r="AJ762" s="24"/>
      <c r="AK762" s="24"/>
      <c r="AL762" s="24"/>
      <c r="AM762" s="24"/>
      <c r="AN762" s="24"/>
      <c r="AO762" s="24"/>
      <c r="AP762" s="24"/>
      <c r="AQ762" s="24"/>
      <c r="AR762" s="24"/>
      <c r="AS762" s="24"/>
      <c r="AT762" s="24"/>
      <c r="AU762" s="24"/>
      <c r="AV762" s="24"/>
      <c r="AW762" s="24"/>
      <c r="AX762" s="24"/>
      <c r="AY762" s="24"/>
      <c r="AZ762" s="24"/>
      <c r="BA762" s="24"/>
      <c r="BB762" s="24"/>
      <c r="BC762" s="24"/>
      <c r="BD762" s="24"/>
      <c r="BE762" s="24"/>
      <c r="BF762" s="24"/>
      <c r="BG762" s="24"/>
      <c r="BH762" s="24"/>
      <c r="BI762" s="24"/>
      <c r="BJ762" s="24"/>
      <c r="BK762" s="24"/>
      <c r="BL762" s="24"/>
      <c r="BM762" s="24"/>
      <c r="BN762" s="24"/>
      <c r="BO762" s="24"/>
      <c r="BP762" s="24"/>
      <c r="BQ762" s="24"/>
      <c r="BR762" s="24"/>
      <c r="BS762" s="24"/>
      <c r="BT762" s="24"/>
      <c r="BU762" s="24"/>
      <c r="BV762" s="24"/>
      <c r="BW762" s="24"/>
      <c r="BX762" s="24"/>
      <c r="BY762" s="24"/>
      <c r="BZ762" s="24"/>
      <c r="CA762" s="24"/>
      <c r="CB762" s="24"/>
      <c r="CC762" s="24"/>
      <c r="CD762" s="24"/>
      <c r="CE762" s="24"/>
      <c r="CF762" s="24"/>
      <c r="CG762" s="24"/>
      <c r="CH762" s="24"/>
      <c r="CI762" s="24"/>
      <c r="CJ762" s="24"/>
      <c r="CK762" s="24"/>
      <c r="CL762" s="24"/>
      <c r="CM762" s="24"/>
    </row>
    <row r="763" spans="1:91" x14ac:dyDescent="0.3">
      <c r="Q763" s="24"/>
      <c r="R763" s="24"/>
      <c r="S763" s="24"/>
      <c r="T763" s="24"/>
      <c r="U763" s="24"/>
      <c r="V763" s="24"/>
      <c r="W763" s="24"/>
      <c r="X763" s="24"/>
      <c r="Y763" s="24"/>
      <c r="Z763" s="24"/>
      <c r="AA763" s="24"/>
      <c r="AB763" s="24"/>
      <c r="AC763" s="24"/>
      <c r="AD763" s="24"/>
      <c r="AE763" s="24"/>
      <c r="AF763" s="24"/>
      <c r="AG763" s="24"/>
      <c r="AH763" s="24"/>
      <c r="AI763" s="24"/>
      <c r="AJ763" s="24"/>
      <c r="AK763" s="24"/>
      <c r="AL763" s="24"/>
      <c r="AM763" s="24"/>
      <c r="AN763" s="24"/>
      <c r="AO763" s="24"/>
      <c r="AP763" s="24"/>
      <c r="AQ763" s="24"/>
      <c r="AR763" s="24"/>
      <c r="AS763" s="24"/>
      <c r="AT763" s="24"/>
      <c r="AU763" s="24"/>
      <c r="AV763" s="24"/>
      <c r="AW763" s="24"/>
      <c r="AX763" s="24"/>
      <c r="AY763" s="24"/>
      <c r="AZ763" s="24"/>
      <c r="BA763" s="24"/>
      <c r="BB763" s="24"/>
      <c r="BC763" s="24"/>
      <c r="BD763" s="24"/>
      <c r="BE763" s="24"/>
      <c r="BF763" s="24"/>
      <c r="BG763" s="24"/>
      <c r="BH763" s="24"/>
      <c r="BI763" s="24"/>
      <c r="BJ763" s="24"/>
      <c r="BK763" s="24"/>
      <c r="BL763" s="24"/>
      <c r="BM763" s="24"/>
      <c r="BN763" s="24"/>
      <c r="BO763" s="24"/>
      <c r="BP763" s="24"/>
      <c r="BQ763" s="24"/>
      <c r="BR763" s="24"/>
      <c r="BS763" s="24"/>
      <c r="BT763" s="24"/>
      <c r="BU763" s="24"/>
      <c r="BV763" s="24"/>
      <c r="BW763" s="24"/>
      <c r="BX763" s="24"/>
      <c r="BY763" s="24"/>
      <c r="BZ763" s="24"/>
      <c r="CA763" s="24"/>
      <c r="CB763" s="24"/>
      <c r="CC763" s="24"/>
      <c r="CD763" s="24"/>
      <c r="CE763" s="24"/>
      <c r="CF763" s="24"/>
      <c r="CG763" s="24"/>
      <c r="CH763" s="24"/>
      <c r="CI763" s="24"/>
      <c r="CJ763" s="24"/>
      <c r="CK763" s="24"/>
      <c r="CL763" s="24"/>
      <c r="CM763" s="24"/>
    </row>
    <row r="764" spans="1:91" x14ac:dyDescent="0.3">
      <c r="Q764" s="24"/>
      <c r="R764" s="24"/>
      <c r="S764" s="24"/>
      <c r="T764" s="24"/>
      <c r="U764" s="24"/>
      <c r="V764" s="24"/>
      <c r="W764" s="24"/>
      <c r="X764" s="24"/>
      <c r="Y764" s="24"/>
      <c r="Z764" s="24"/>
      <c r="AA764" s="24"/>
      <c r="AB764" s="24"/>
      <c r="AC764" s="24"/>
      <c r="AD764" s="24"/>
      <c r="AE764" s="24"/>
      <c r="AF764" s="24"/>
      <c r="AG764" s="24"/>
      <c r="AH764" s="24"/>
      <c r="AI764" s="24"/>
      <c r="AJ764" s="24"/>
      <c r="AK764" s="24"/>
      <c r="AL764" s="24"/>
      <c r="AM764" s="24"/>
      <c r="AN764" s="24"/>
      <c r="AO764" s="24"/>
      <c r="AP764" s="24"/>
      <c r="AQ764" s="24"/>
      <c r="AR764" s="24"/>
      <c r="AS764" s="24"/>
      <c r="AT764" s="24"/>
      <c r="AU764" s="24"/>
      <c r="AV764" s="24"/>
      <c r="AW764" s="24"/>
      <c r="AX764" s="24"/>
      <c r="AY764" s="24"/>
      <c r="AZ764" s="24"/>
      <c r="BA764" s="24"/>
      <c r="BB764" s="24"/>
      <c r="BC764" s="24"/>
      <c r="BD764" s="24"/>
      <c r="BE764" s="24"/>
      <c r="BF764" s="24"/>
      <c r="BG764" s="24"/>
      <c r="BH764" s="24"/>
      <c r="BI764" s="24"/>
      <c r="BJ764" s="24"/>
      <c r="BK764" s="24"/>
      <c r="BL764" s="24"/>
      <c r="BM764" s="24"/>
      <c r="BN764" s="24"/>
      <c r="BO764" s="24"/>
      <c r="BP764" s="24"/>
      <c r="BQ764" s="24"/>
      <c r="BR764" s="24"/>
      <c r="BS764" s="24"/>
      <c r="BT764" s="24"/>
      <c r="BU764" s="24"/>
      <c r="BV764" s="24"/>
      <c r="BW764" s="24"/>
      <c r="BX764" s="24"/>
      <c r="BY764" s="24"/>
      <c r="BZ764" s="24"/>
      <c r="CA764" s="24"/>
      <c r="CB764" s="24"/>
      <c r="CC764" s="24"/>
      <c r="CD764" s="24"/>
      <c r="CE764" s="24"/>
      <c r="CF764" s="24"/>
      <c r="CG764" s="24"/>
      <c r="CH764" s="24"/>
      <c r="CI764" s="24"/>
      <c r="CJ764" s="24"/>
      <c r="CK764" s="24"/>
      <c r="CL764" s="24"/>
      <c r="CM764" s="24"/>
    </row>
    <row r="765" spans="1:91" x14ac:dyDescent="0.3">
      <c r="Q765" s="24"/>
      <c r="R765" s="24"/>
      <c r="S765" s="24"/>
      <c r="T765" s="24"/>
      <c r="U765" s="24"/>
      <c r="V765" s="24"/>
      <c r="W765" s="24"/>
      <c r="X765" s="24"/>
      <c r="Y765" s="24"/>
      <c r="Z765" s="24"/>
      <c r="AA765" s="24"/>
      <c r="AB765" s="24"/>
      <c r="AC765" s="24"/>
      <c r="AD765" s="24"/>
      <c r="AE765" s="24"/>
      <c r="AF765" s="24"/>
      <c r="AG765" s="24"/>
      <c r="AH765" s="24"/>
      <c r="AI765" s="24"/>
      <c r="AJ765" s="24"/>
      <c r="AK765" s="24"/>
      <c r="AL765" s="24"/>
      <c r="AM765" s="24"/>
      <c r="AN765" s="24"/>
      <c r="AO765" s="24"/>
      <c r="AP765" s="24"/>
      <c r="AQ765" s="24"/>
      <c r="AR765" s="24"/>
      <c r="AS765" s="24"/>
      <c r="AT765" s="24"/>
      <c r="AU765" s="24"/>
      <c r="AV765" s="24"/>
      <c r="AW765" s="24"/>
      <c r="AX765" s="24"/>
      <c r="AY765" s="24"/>
      <c r="AZ765" s="24"/>
      <c r="BA765" s="24"/>
      <c r="BB765" s="24"/>
      <c r="BC765" s="24"/>
      <c r="BD765" s="24"/>
      <c r="BE765" s="24"/>
      <c r="BF765" s="24"/>
      <c r="BG765" s="24"/>
      <c r="BH765" s="24"/>
      <c r="BI765" s="24"/>
      <c r="BJ765" s="24"/>
      <c r="BK765" s="24"/>
      <c r="BL765" s="24"/>
      <c r="BM765" s="24"/>
      <c r="BN765" s="24"/>
      <c r="BO765" s="24"/>
      <c r="BP765" s="24"/>
      <c r="BQ765" s="24"/>
      <c r="BR765" s="24"/>
      <c r="BS765" s="24"/>
      <c r="BT765" s="24"/>
      <c r="BU765" s="24"/>
      <c r="BV765" s="24"/>
      <c r="BW765" s="24"/>
      <c r="BX765" s="24"/>
      <c r="BY765" s="24"/>
      <c r="BZ765" s="24"/>
      <c r="CA765" s="24"/>
      <c r="CB765" s="24"/>
      <c r="CC765" s="24"/>
      <c r="CD765" s="24"/>
      <c r="CE765" s="24"/>
      <c r="CF765" s="24"/>
      <c r="CG765" s="24"/>
      <c r="CH765" s="24"/>
      <c r="CI765" s="24"/>
      <c r="CJ765" s="24"/>
      <c r="CK765" s="24"/>
      <c r="CL765" s="24"/>
      <c r="CM765" s="24"/>
    </row>
    <row r="766" spans="1:91" x14ac:dyDescent="0.3">
      <c r="Q766" s="24"/>
      <c r="R766" s="24"/>
      <c r="S766" s="24"/>
      <c r="T766" s="24"/>
      <c r="U766" s="24"/>
      <c r="V766" s="24"/>
      <c r="W766" s="24"/>
      <c r="X766" s="24"/>
      <c r="Y766" s="24"/>
      <c r="Z766" s="24"/>
      <c r="AA766" s="24"/>
      <c r="AB766" s="24"/>
      <c r="AC766" s="24"/>
      <c r="AD766" s="24"/>
      <c r="AE766" s="24"/>
      <c r="AF766" s="24"/>
      <c r="AG766" s="24"/>
      <c r="AH766" s="24"/>
      <c r="AI766" s="24"/>
      <c r="AJ766" s="24"/>
      <c r="AK766" s="24"/>
      <c r="AL766" s="24"/>
      <c r="AM766" s="24"/>
      <c r="AN766" s="24"/>
      <c r="AO766" s="24"/>
      <c r="AP766" s="24"/>
      <c r="AQ766" s="24"/>
      <c r="AR766" s="24"/>
      <c r="AS766" s="24"/>
      <c r="AT766" s="24"/>
      <c r="AU766" s="24"/>
      <c r="AV766" s="24"/>
      <c r="AW766" s="24"/>
      <c r="AX766" s="24"/>
      <c r="AY766" s="24"/>
      <c r="AZ766" s="24"/>
      <c r="BA766" s="24"/>
      <c r="BB766" s="24"/>
      <c r="BC766" s="24"/>
      <c r="BD766" s="24"/>
      <c r="BE766" s="24"/>
      <c r="BF766" s="24"/>
      <c r="BG766" s="24"/>
      <c r="BH766" s="24"/>
      <c r="BI766" s="24"/>
      <c r="BJ766" s="24"/>
      <c r="BK766" s="24"/>
      <c r="BL766" s="24"/>
      <c r="BM766" s="24"/>
      <c r="BN766" s="24"/>
      <c r="BO766" s="24"/>
      <c r="BP766" s="24"/>
      <c r="BQ766" s="24"/>
      <c r="BR766" s="24"/>
      <c r="BS766" s="24"/>
      <c r="BT766" s="24"/>
      <c r="BU766" s="24"/>
      <c r="BV766" s="24"/>
      <c r="BW766" s="24"/>
      <c r="BX766" s="24"/>
      <c r="BY766" s="24"/>
      <c r="BZ766" s="24"/>
      <c r="CA766" s="24"/>
      <c r="CB766" s="24"/>
      <c r="CC766" s="24"/>
      <c r="CD766" s="24"/>
      <c r="CE766" s="24"/>
      <c r="CF766" s="24"/>
      <c r="CG766" s="24"/>
      <c r="CH766" s="24"/>
      <c r="CI766" s="24"/>
      <c r="CJ766" s="24"/>
      <c r="CK766" s="24"/>
      <c r="CL766" s="24"/>
      <c r="CM766" s="24"/>
    </row>
    <row r="767" spans="1:91" x14ac:dyDescent="0.3">
      <c r="Q767" s="24"/>
      <c r="R767" s="24"/>
      <c r="S767" s="24"/>
      <c r="T767" s="24"/>
      <c r="U767" s="24"/>
      <c r="V767" s="24"/>
      <c r="W767" s="24"/>
      <c r="X767" s="24"/>
      <c r="Y767" s="24"/>
      <c r="Z767" s="24"/>
      <c r="AA767" s="24"/>
      <c r="AB767" s="24"/>
      <c r="AC767" s="24"/>
      <c r="AD767" s="24"/>
      <c r="AE767" s="24"/>
      <c r="AF767" s="24"/>
      <c r="AG767" s="24"/>
      <c r="AH767" s="24"/>
      <c r="AI767" s="24"/>
      <c r="AJ767" s="24"/>
      <c r="AK767" s="24"/>
      <c r="AL767" s="24"/>
      <c r="AM767" s="24"/>
      <c r="AN767" s="24"/>
      <c r="AO767" s="24"/>
      <c r="AP767" s="24"/>
      <c r="AQ767" s="24"/>
      <c r="AR767" s="24"/>
      <c r="AS767" s="24"/>
      <c r="AT767" s="24"/>
      <c r="AU767" s="24"/>
      <c r="AV767" s="24"/>
      <c r="AW767" s="24"/>
      <c r="AX767" s="24"/>
      <c r="AY767" s="24"/>
      <c r="AZ767" s="24"/>
      <c r="BA767" s="24"/>
      <c r="BB767" s="24"/>
      <c r="BC767" s="24"/>
      <c r="BD767" s="24"/>
      <c r="BE767" s="24"/>
      <c r="BF767" s="24"/>
      <c r="BG767" s="24"/>
      <c r="BH767" s="24"/>
      <c r="BI767" s="24"/>
      <c r="BJ767" s="24"/>
      <c r="BK767" s="24"/>
      <c r="BL767" s="24"/>
      <c r="BM767" s="24"/>
      <c r="BN767" s="24"/>
      <c r="BO767" s="24"/>
      <c r="BP767" s="24"/>
      <c r="BQ767" s="24"/>
      <c r="BR767" s="24"/>
      <c r="BS767" s="24"/>
      <c r="BT767" s="24"/>
      <c r="BU767" s="24"/>
      <c r="BV767" s="24"/>
      <c r="BW767" s="24"/>
      <c r="BX767" s="24"/>
      <c r="BY767" s="24"/>
      <c r="BZ767" s="24"/>
      <c r="CA767" s="24"/>
      <c r="CB767" s="24"/>
      <c r="CC767" s="24"/>
      <c r="CD767" s="24"/>
      <c r="CE767" s="24"/>
      <c r="CF767" s="24"/>
      <c r="CG767" s="24"/>
      <c r="CH767" s="24"/>
      <c r="CI767" s="24"/>
      <c r="CJ767" s="24"/>
      <c r="CK767" s="24"/>
      <c r="CL767" s="24"/>
      <c r="CM767" s="24"/>
    </row>
    <row r="768" spans="1:91" x14ac:dyDescent="0.3">
      <c r="Q768" s="24"/>
      <c r="R768" s="24"/>
      <c r="S768" s="24"/>
      <c r="T768" s="24"/>
      <c r="U768" s="24"/>
      <c r="V768" s="24"/>
      <c r="W768" s="24"/>
      <c r="X768" s="24"/>
      <c r="Y768" s="24"/>
      <c r="Z768" s="24"/>
      <c r="AA768" s="24"/>
      <c r="AB768" s="24"/>
      <c r="AC768" s="24"/>
      <c r="AD768" s="24"/>
      <c r="AE768" s="24"/>
      <c r="AF768" s="24"/>
      <c r="AG768" s="24"/>
      <c r="AH768" s="24"/>
      <c r="AI768" s="24"/>
      <c r="AJ768" s="24"/>
      <c r="AK768" s="24"/>
      <c r="AL768" s="24"/>
      <c r="AM768" s="24"/>
      <c r="AN768" s="24"/>
      <c r="AO768" s="24"/>
      <c r="AP768" s="24"/>
      <c r="AQ768" s="24"/>
      <c r="AR768" s="24"/>
      <c r="AS768" s="24"/>
      <c r="AT768" s="24"/>
      <c r="AU768" s="24"/>
      <c r="AV768" s="24"/>
      <c r="AW768" s="24"/>
      <c r="AX768" s="24"/>
      <c r="AY768" s="24"/>
      <c r="AZ768" s="24"/>
      <c r="BA768" s="24"/>
      <c r="BB768" s="24"/>
      <c r="BC768" s="24"/>
      <c r="BD768" s="24"/>
      <c r="BE768" s="24"/>
      <c r="BF768" s="24"/>
      <c r="BG768" s="24"/>
      <c r="BH768" s="24"/>
      <c r="BI768" s="24"/>
      <c r="BJ768" s="24"/>
      <c r="BK768" s="24"/>
      <c r="BL768" s="24"/>
      <c r="BM768" s="24"/>
      <c r="BN768" s="24"/>
      <c r="BO768" s="24"/>
      <c r="BP768" s="24"/>
      <c r="BQ768" s="24"/>
      <c r="BR768" s="24"/>
      <c r="BS768" s="24"/>
      <c r="BT768" s="24"/>
      <c r="BU768" s="24"/>
      <c r="BV768" s="24"/>
      <c r="BW768" s="24"/>
      <c r="BX768" s="24"/>
      <c r="BY768" s="24"/>
      <c r="BZ768" s="24"/>
      <c r="CA768" s="24"/>
      <c r="CB768" s="24"/>
      <c r="CC768" s="24"/>
      <c r="CD768" s="24"/>
      <c r="CE768" s="24"/>
      <c r="CF768" s="24"/>
      <c r="CG768" s="24"/>
      <c r="CH768" s="24"/>
      <c r="CI768" s="24"/>
      <c r="CJ768" s="24"/>
      <c r="CK768" s="24"/>
      <c r="CL768" s="24"/>
      <c r="CM768" s="24"/>
    </row>
    <row r="769" spans="17:91" x14ac:dyDescent="0.3">
      <c r="Q769" s="24"/>
      <c r="R769" s="24"/>
      <c r="S769" s="24"/>
      <c r="T769" s="24"/>
      <c r="U769" s="24"/>
      <c r="V769" s="24"/>
      <c r="W769" s="24"/>
      <c r="X769" s="24"/>
      <c r="Y769" s="24"/>
      <c r="Z769" s="24"/>
      <c r="AA769" s="24"/>
      <c r="AB769" s="24"/>
      <c r="AC769" s="24"/>
      <c r="AD769" s="24"/>
      <c r="AE769" s="24"/>
      <c r="AF769" s="24"/>
      <c r="AG769" s="24"/>
      <c r="AH769" s="24"/>
      <c r="AI769" s="24"/>
      <c r="AJ769" s="24"/>
      <c r="AK769" s="24"/>
      <c r="AL769" s="24"/>
      <c r="AM769" s="24"/>
      <c r="AN769" s="24"/>
      <c r="AO769" s="24"/>
      <c r="AP769" s="24"/>
      <c r="AQ769" s="24"/>
      <c r="AR769" s="24"/>
      <c r="AS769" s="24"/>
      <c r="AT769" s="24"/>
      <c r="AU769" s="24"/>
      <c r="AV769" s="24"/>
      <c r="AW769" s="24"/>
      <c r="AX769" s="24"/>
      <c r="AY769" s="24"/>
      <c r="AZ769" s="24"/>
      <c r="BA769" s="24"/>
      <c r="BB769" s="24"/>
      <c r="BC769" s="24"/>
      <c r="BD769" s="24"/>
      <c r="BE769" s="24"/>
      <c r="BF769" s="24"/>
      <c r="BG769" s="24"/>
      <c r="BH769" s="24"/>
      <c r="BI769" s="24"/>
      <c r="BJ769" s="24"/>
      <c r="BK769" s="24"/>
      <c r="BL769" s="24"/>
      <c r="BM769" s="24"/>
      <c r="BN769" s="24"/>
      <c r="BO769" s="24"/>
      <c r="BP769" s="24"/>
      <c r="BQ769" s="24"/>
      <c r="BR769" s="24"/>
      <c r="BS769" s="24"/>
      <c r="BT769" s="24"/>
      <c r="BU769" s="24"/>
      <c r="BV769" s="24"/>
      <c r="BW769" s="24"/>
      <c r="BX769" s="24"/>
      <c r="BY769" s="24"/>
      <c r="BZ769" s="24"/>
      <c r="CA769" s="24"/>
      <c r="CB769" s="24"/>
      <c r="CC769" s="24"/>
      <c r="CD769" s="24"/>
      <c r="CE769" s="24"/>
      <c r="CF769" s="24"/>
      <c r="CG769" s="24"/>
      <c r="CH769" s="24"/>
      <c r="CI769" s="24"/>
      <c r="CJ769" s="24"/>
      <c r="CK769" s="24"/>
      <c r="CL769" s="24"/>
      <c r="CM769" s="24"/>
    </row>
    <row r="770" spans="17:91" x14ac:dyDescent="0.3">
      <c r="Q770" s="24"/>
      <c r="R770" s="24"/>
      <c r="S770" s="24"/>
      <c r="T770" s="24"/>
      <c r="U770" s="24"/>
      <c r="V770" s="24"/>
      <c r="W770" s="24"/>
      <c r="X770" s="24"/>
      <c r="Y770" s="24"/>
      <c r="Z770" s="24"/>
      <c r="AA770" s="24"/>
      <c r="AB770" s="24"/>
      <c r="AC770" s="24"/>
      <c r="AD770" s="24"/>
      <c r="AE770" s="24"/>
      <c r="AF770" s="24"/>
      <c r="AG770" s="24"/>
      <c r="AH770" s="24"/>
      <c r="AI770" s="24"/>
      <c r="AJ770" s="24"/>
      <c r="AK770" s="24"/>
      <c r="AL770" s="24"/>
      <c r="AM770" s="24"/>
      <c r="AN770" s="24"/>
      <c r="AO770" s="24"/>
      <c r="AP770" s="24"/>
      <c r="AQ770" s="24"/>
      <c r="AR770" s="24"/>
      <c r="AS770" s="24"/>
      <c r="AT770" s="24"/>
      <c r="AU770" s="24"/>
      <c r="AV770" s="24"/>
      <c r="AW770" s="24"/>
      <c r="AX770" s="24"/>
      <c r="AY770" s="24"/>
      <c r="AZ770" s="24"/>
      <c r="BA770" s="24"/>
      <c r="BB770" s="24"/>
      <c r="BC770" s="24"/>
      <c r="BD770" s="24"/>
      <c r="BE770" s="24"/>
      <c r="BF770" s="24"/>
      <c r="BG770" s="24"/>
      <c r="BH770" s="24"/>
      <c r="BI770" s="24"/>
      <c r="BJ770" s="24"/>
      <c r="BK770" s="24"/>
      <c r="BL770" s="24"/>
      <c r="BM770" s="24"/>
      <c r="BN770" s="24"/>
      <c r="BO770" s="24"/>
      <c r="BP770" s="24"/>
      <c r="BQ770" s="24"/>
      <c r="BR770" s="24"/>
      <c r="BS770" s="24"/>
      <c r="BT770" s="24"/>
      <c r="BU770" s="24"/>
      <c r="BV770" s="24"/>
      <c r="BW770" s="24"/>
      <c r="BX770" s="24"/>
      <c r="BY770" s="24"/>
      <c r="BZ770" s="24"/>
      <c r="CA770" s="24"/>
      <c r="CB770" s="24"/>
      <c r="CC770" s="24"/>
      <c r="CD770" s="24"/>
      <c r="CE770" s="24"/>
      <c r="CF770" s="24"/>
      <c r="CG770" s="24"/>
      <c r="CH770" s="24"/>
      <c r="CI770" s="24"/>
      <c r="CJ770" s="24"/>
      <c r="CK770" s="24"/>
      <c r="CL770" s="24"/>
      <c r="CM770" s="24"/>
    </row>
    <row r="771" spans="17:91" x14ac:dyDescent="0.3">
      <c r="Q771" s="24"/>
      <c r="R771" s="24"/>
      <c r="S771" s="24"/>
      <c r="T771" s="24"/>
      <c r="U771" s="24"/>
      <c r="V771" s="24"/>
      <c r="W771" s="24"/>
      <c r="X771" s="24"/>
      <c r="Y771" s="24"/>
      <c r="Z771" s="24"/>
      <c r="AA771" s="24"/>
      <c r="AB771" s="24"/>
      <c r="AC771" s="24"/>
      <c r="AD771" s="24"/>
      <c r="AE771" s="24"/>
      <c r="AF771" s="24"/>
      <c r="AG771" s="24"/>
      <c r="AH771" s="24"/>
      <c r="AI771" s="24"/>
      <c r="AJ771" s="24"/>
      <c r="AK771" s="24"/>
      <c r="AL771" s="24"/>
      <c r="AM771" s="24"/>
      <c r="AN771" s="24"/>
      <c r="AO771" s="24"/>
      <c r="AP771" s="24"/>
      <c r="AQ771" s="24"/>
      <c r="AR771" s="24"/>
      <c r="AS771" s="24"/>
      <c r="AT771" s="24"/>
      <c r="AU771" s="24"/>
      <c r="AV771" s="24"/>
      <c r="AW771" s="24"/>
      <c r="AX771" s="24"/>
      <c r="AY771" s="24"/>
      <c r="AZ771" s="24"/>
      <c r="BA771" s="24"/>
      <c r="BB771" s="24"/>
      <c r="BC771" s="24"/>
      <c r="BD771" s="24"/>
      <c r="BE771" s="24"/>
      <c r="BF771" s="24"/>
      <c r="BG771" s="24"/>
      <c r="BH771" s="24"/>
      <c r="BI771" s="24"/>
      <c r="BJ771" s="24"/>
      <c r="BK771" s="24"/>
      <c r="BL771" s="24"/>
      <c r="BM771" s="24"/>
      <c r="BN771" s="24"/>
      <c r="BO771" s="24"/>
      <c r="BP771" s="24"/>
      <c r="BQ771" s="24"/>
      <c r="BR771" s="24"/>
      <c r="BS771" s="24"/>
      <c r="BT771" s="24"/>
      <c r="BU771" s="24"/>
      <c r="BV771" s="24"/>
      <c r="BW771" s="24"/>
      <c r="BX771" s="24"/>
      <c r="BY771" s="24"/>
      <c r="BZ771" s="24"/>
      <c r="CA771" s="24"/>
      <c r="CB771" s="24"/>
      <c r="CC771" s="24"/>
      <c r="CD771" s="24"/>
      <c r="CE771" s="24"/>
      <c r="CF771" s="24"/>
      <c r="CG771" s="24"/>
      <c r="CH771" s="24"/>
      <c r="CI771" s="24"/>
      <c r="CJ771" s="24"/>
      <c r="CK771" s="24"/>
      <c r="CL771" s="24"/>
      <c r="CM771" s="24"/>
    </row>
    <row r="772" spans="17:91" x14ac:dyDescent="0.3">
      <c r="Q772" s="24"/>
      <c r="R772" s="24"/>
      <c r="S772" s="24"/>
      <c r="T772" s="24"/>
      <c r="U772" s="24"/>
      <c r="V772" s="24"/>
      <c r="W772" s="24"/>
      <c r="X772" s="24"/>
      <c r="Y772" s="24"/>
      <c r="Z772" s="24"/>
      <c r="AA772" s="24"/>
      <c r="AB772" s="24"/>
      <c r="AC772" s="24"/>
      <c r="AD772" s="24"/>
      <c r="AE772" s="24"/>
      <c r="AF772" s="24"/>
      <c r="AG772" s="24"/>
      <c r="AH772" s="24"/>
      <c r="AI772" s="24"/>
      <c r="AJ772" s="24"/>
      <c r="AK772" s="24"/>
      <c r="AL772" s="24"/>
      <c r="AM772" s="24"/>
      <c r="AN772" s="24"/>
      <c r="AO772" s="24"/>
      <c r="AP772" s="24"/>
      <c r="AQ772" s="24"/>
      <c r="AR772" s="24"/>
      <c r="AS772" s="24"/>
      <c r="AT772" s="24"/>
      <c r="AU772" s="24"/>
      <c r="AV772" s="24"/>
      <c r="AW772" s="24"/>
      <c r="AX772" s="24"/>
      <c r="AY772" s="24"/>
      <c r="AZ772" s="24"/>
      <c r="BA772" s="24"/>
      <c r="BB772" s="24"/>
      <c r="BC772" s="24"/>
      <c r="BD772" s="24"/>
      <c r="BE772" s="24"/>
      <c r="BF772" s="24"/>
      <c r="BG772" s="24"/>
      <c r="BH772" s="24"/>
      <c r="BI772" s="24"/>
      <c r="BJ772" s="24"/>
      <c r="BK772" s="24"/>
      <c r="BL772" s="24"/>
      <c r="BM772" s="24"/>
      <c r="BN772" s="24"/>
      <c r="BO772" s="24"/>
      <c r="BP772" s="24"/>
      <c r="BQ772" s="24"/>
      <c r="BR772" s="24"/>
      <c r="BS772" s="24"/>
      <c r="BT772" s="24"/>
      <c r="BU772" s="24"/>
      <c r="BV772" s="24"/>
      <c r="BW772" s="24"/>
      <c r="BX772" s="24"/>
      <c r="BY772" s="24"/>
      <c r="BZ772" s="24"/>
      <c r="CA772" s="24"/>
      <c r="CB772" s="24"/>
      <c r="CC772" s="24"/>
      <c r="CD772" s="24"/>
      <c r="CE772" s="24"/>
      <c r="CF772" s="24"/>
      <c r="CG772" s="24"/>
      <c r="CH772" s="24"/>
      <c r="CI772" s="24"/>
      <c r="CJ772" s="24"/>
      <c r="CK772" s="24"/>
      <c r="CL772" s="24"/>
      <c r="CM772" s="24"/>
    </row>
    <row r="773" spans="17:91" x14ac:dyDescent="0.3">
      <c r="Q773" s="24"/>
      <c r="R773" s="24"/>
      <c r="S773" s="24"/>
      <c r="T773" s="24"/>
      <c r="U773" s="24"/>
      <c r="V773" s="24"/>
      <c r="W773" s="24"/>
      <c r="X773" s="24"/>
      <c r="Y773" s="24"/>
      <c r="Z773" s="24"/>
      <c r="AA773" s="24"/>
      <c r="AB773" s="24"/>
      <c r="AC773" s="24"/>
      <c r="AD773" s="24"/>
      <c r="AE773" s="24"/>
      <c r="AF773" s="24"/>
      <c r="AG773" s="24"/>
      <c r="AH773" s="24"/>
      <c r="AI773" s="24"/>
      <c r="AJ773" s="24"/>
      <c r="AK773" s="24"/>
      <c r="AL773" s="24"/>
      <c r="AM773" s="24"/>
      <c r="AN773" s="24"/>
      <c r="AO773" s="24"/>
      <c r="AP773" s="24"/>
      <c r="AQ773" s="24"/>
      <c r="AR773" s="24"/>
      <c r="AS773" s="24"/>
      <c r="AT773" s="24"/>
      <c r="AU773" s="24"/>
      <c r="AV773" s="24"/>
      <c r="AW773" s="24"/>
      <c r="AX773" s="24"/>
      <c r="AY773" s="24"/>
      <c r="AZ773" s="24"/>
      <c r="BA773" s="24"/>
      <c r="BB773" s="24"/>
      <c r="BC773" s="24"/>
      <c r="BD773" s="24"/>
      <c r="BE773" s="24"/>
      <c r="BF773" s="24"/>
      <c r="BG773" s="24"/>
      <c r="BH773" s="24"/>
      <c r="BI773" s="24"/>
      <c r="BJ773" s="24"/>
      <c r="BK773" s="24"/>
      <c r="BL773" s="24"/>
      <c r="BM773" s="24"/>
      <c r="BN773" s="24"/>
      <c r="BO773" s="24"/>
      <c r="BP773" s="24"/>
      <c r="BQ773" s="24"/>
      <c r="BR773" s="24"/>
      <c r="BS773" s="24"/>
      <c r="BT773" s="24"/>
      <c r="BU773" s="24"/>
      <c r="BV773" s="24"/>
      <c r="BW773" s="24"/>
      <c r="BX773" s="24"/>
      <c r="BY773" s="24"/>
      <c r="BZ773" s="24"/>
      <c r="CA773" s="24"/>
      <c r="CB773" s="24"/>
      <c r="CC773" s="24"/>
      <c r="CD773" s="24"/>
      <c r="CE773" s="24"/>
      <c r="CF773" s="24"/>
      <c r="CG773" s="24"/>
      <c r="CH773" s="24"/>
      <c r="CI773" s="24"/>
      <c r="CJ773" s="24"/>
      <c r="CK773" s="24"/>
      <c r="CL773" s="24"/>
      <c r="CM773" s="24"/>
    </row>
    <row r="774" spans="17:91" x14ac:dyDescent="0.3">
      <c r="Q774" s="24"/>
      <c r="R774" s="24"/>
      <c r="S774" s="24"/>
      <c r="T774" s="24"/>
      <c r="U774" s="24"/>
      <c r="V774" s="24"/>
      <c r="W774" s="24"/>
      <c r="X774" s="24"/>
      <c r="Y774" s="24"/>
      <c r="Z774" s="24"/>
      <c r="AA774" s="24"/>
      <c r="AB774" s="24"/>
      <c r="AC774" s="24"/>
      <c r="AD774" s="24"/>
      <c r="AE774" s="24"/>
      <c r="AF774" s="24"/>
      <c r="AG774" s="24"/>
      <c r="AH774" s="24"/>
      <c r="AI774" s="24"/>
      <c r="AJ774" s="24"/>
      <c r="AK774" s="24"/>
      <c r="AL774" s="24"/>
      <c r="AM774" s="24"/>
      <c r="AN774" s="24"/>
      <c r="AO774" s="24"/>
      <c r="AP774" s="24"/>
      <c r="AQ774" s="24"/>
      <c r="AR774" s="24"/>
      <c r="AS774" s="24"/>
      <c r="AT774" s="24"/>
      <c r="AU774" s="24"/>
      <c r="AV774" s="24"/>
      <c r="AW774" s="24"/>
      <c r="AX774" s="24"/>
      <c r="AY774" s="24"/>
      <c r="AZ774" s="24"/>
      <c r="BA774" s="24"/>
      <c r="BB774" s="24"/>
      <c r="BC774" s="24"/>
      <c r="BD774" s="24"/>
      <c r="BE774" s="24"/>
      <c r="BF774" s="24"/>
      <c r="BG774" s="24"/>
      <c r="BH774" s="24"/>
      <c r="BI774" s="24"/>
      <c r="BJ774" s="24"/>
      <c r="BK774" s="24"/>
      <c r="BL774" s="24"/>
      <c r="BM774" s="24"/>
      <c r="BN774" s="24"/>
      <c r="BO774" s="24"/>
      <c r="BP774" s="24"/>
      <c r="BQ774" s="24"/>
      <c r="BR774" s="24"/>
      <c r="BS774" s="24"/>
      <c r="BT774" s="24"/>
      <c r="BU774" s="24"/>
      <c r="BV774" s="24"/>
      <c r="BW774" s="24"/>
      <c r="BX774" s="24"/>
      <c r="BY774" s="24"/>
      <c r="BZ774" s="24"/>
      <c r="CA774" s="24"/>
      <c r="CB774" s="24"/>
      <c r="CC774" s="24"/>
      <c r="CD774" s="24"/>
      <c r="CE774" s="24"/>
      <c r="CF774" s="24"/>
      <c r="CG774" s="24"/>
      <c r="CH774" s="24"/>
      <c r="CI774" s="24"/>
      <c r="CJ774" s="24"/>
      <c r="CK774" s="24"/>
      <c r="CL774" s="24"/>
      <c r="CM774" s="24"/>
    </row>
    <row r="775" spans="17:91" x14ac:dyDescent="0.3">
      <c r="Q775" s="24"/>
      <c r="R775" s="24"/>
      <c r="S775" s="24"/>
      <c r="T775" s="24"/>
      <c r="U775" s="24"/>
      <c r="V775" s="24"/>
      <c r="W775" s="24"/>
      <c r="X775" s="24"/>
      <c r="Y775" s="24"/>
      <c r="Z775" s="24"/>
      <c r="AA775" s="24"/>
      <c r="AB775" s="24"/>
      <c r="AC775" s="24"/>
      <c r="AD775" s="24"/>
      <c r="AE775" s="24"/>
      <c r="AF775" s="24"/>
      <c r="AG775" s="24"/>
      <c r="AH775" s="24"/>
      <c r="AI775" s="24"/>
      <c r="AJ775" s="24"/>
      <c r="AK775" s="24"/>
      <c r="AL775" s="24"/>
      <c r="AM775" s="24"/>
      <c r="AN775" s="24"/>
      <c r="AO775" s="24"/>
      <c r="AP775" s="24"/>
      <c r="AQ775" s="24"/>
      <c r="AR775" s="24"/>
      <c r="AS775" s="24"/>
      <c r="AT775" s="24"/>
      <c r="AU775" s="24"/>
      <c r="AV775" s="24"/>
      <c r="AW775" s="24"/>
      <c r="AX775" s="24"/>
      <c r="AY775" s="24"/>
      <c r="AZ775" s="24"/>
      <c r="BA775" s="24"/>
      <c r="BB775" s="24"/>
      <c r="BC775" s="24"/>
      <c r="BD775" s="24"/>
      <c r="BE775" s="24"/>
      <c r="BF775" s="24"/>
      <c r="BG775" s="24"/>
      <c r="BH775" s="24"/>
      <c r="BI775" s="24"/>
      <c r="BJ775" s="24"/>
      <c r="BK775" s="24"/>
      <c r="BL775" s="24"/>
      <c r="BM775" s="24"/>
      <c r="BN775" s="24"/>
      <c r="BO775" s="24"/>
      <c r="BP775" s="24"/>
      <c r="BQ775" s="24"/>
      <c r="BR775" s="24"/>
      <c r="BS775" s="24"/>
      <c r="BT775" s="24"/>
      <c r="BU775" s="24"/>
      <c r="BV775" s="24"/>
      <c r="BW775" s="24"/>
      <c r="BX775" s="24"/>
      <c r="BY775" s="24"/>
      <c r="BZ775" s="24"/>
      <c r="CA775" s="24"/>
      <c r="CB775" s="24"/>
      <c r="CC775" s="24"/>
      <c r="CD775" s="24"/>
      <c r="CE775" s="24"/>
      <c r="CF775" s="24"/>
      <c r="CG775" s="24"/>
      <c r="CH775" s="24"/>
      <c r="CI775" s="24"/>
      <c r="CJ775" s="24"/>
      <c r="CK775" s="24"/>
      <c r="CL775" s="24"/>
      <c r="CM775" s="24"/>
    </row>
    <row r="776" spans="17:91" x14ac:dyDescent="0.3">
      <c r="Q776" s="24"/>
      <c r="R776" s="24"/>
      <c r="S776" s="24"/>
      <c r="T776" s="24"/>
      <c r="U776" s="24"/>
      <c r="V776" s="24"/>
      <c r="W776" s="24"/>
      <c r="X776" s="24"/>
      <c r="Y776" s="24"/>
      <c r="Z776" s="24"/>
      <c r="AA776" s="24"/>
      <c r="AB776" s="24"/>
      <c r="AC776" s="24"/>
      <c r="AD776" s="24"/>
      <c r="AE776" s="24"/>
      <c r="AF776" s="24"/>
      <c r="AG776" s="24"/>
      <c r="AH776" s="24"/>
      <c r="AI776" s="24"/>
      <c r="AJ776" s="24"/>
      <c r="AK776" s="24"/>
      <c r="AL776" s="24"/>
      <c r="AM776" s="24"/>
      <c r="AN776" s="24"/>
      <c r="AO776" s="24"/>
      <c r="AP776" s="24"/>
      <c r="AQ776" s="24"/>
      <c r="AR776" s="24"/>
      <c r="AS776" s="24"/>
      <c r="AT776" s="24"/>
      <c r="AU776" s="24"/>
      <c r="AV776" s="24"/>
      <c r="AW776" s="24"/>
      <c r="AX776" s="24"/>
      <c r="AY776" s="24"/>
      <c r="AZ776" s="24"/>
      <c r="BA776" s="24"/>
      <c r="BB776" s="24"/>
      <c r="BC776" s="24"/>
      <c r="BD776" s="24"/>
      <c r="BE776" s="24"/>
      <c r="BF776" s="24"/>
      <c r="BG776" s="24"/>
      <c r="BH776" s="24"/>
      <c r="BI776" s="24"/>
      <c r="BJ776" s="24"/>
      <c r="BK776" s="24"/>
      <c r="BL776" s="24"/>
      <c r="BM776" s="24"/>
      <c r="BN776" s="24"/>
      <c r="BO776" s="24"/>
      <c r="BP776" s="24"/>
      <c r="BQ776" s="24"/>
      <c r="BR776" s="24"/>
      <c r="BS776" s="24"/>
      <c r="BT776" s="24"/>
      <c r="BU776" s="24"/>
      <c r="BV776" s="24"/>
      <c r="BW776" s="24"/>
      <c r="BX776" s="24"/>
      <c r="BY776" s="24"/>
      <c r="BZ776" s="24"/>
      <c r="CA776" s="24"/>
      <c r="CB776" s="24"/>
      <c r="CC776" s="24"/>
      <c r="CD776" s="24"/>
      <c r="CE776" s="24"/>
      <c r="CF776" s="24"/>
      <c r="CG776" s="24"/>
      <c r="CH776" s="24"/>
      <c r="CI776" s="24"/>
      <c r="CJ776" s="24"/>
      <c r="CK776" s="24"/>
      <c r="CL776" s="24"/>
      <c r="CM776" s="24"/>
    </row>
    <row r="777" spans="17:91" x14ac:dyDescent="0.3">
      <c r="Q777" s="24"/>
      <c r="R777" s="24"/>
      <c r="S777" s="24"/>
      <c r="T777" s="24"/>
      <c r="U777" s="24"/>
      <c r="V777" s="24"/>
      <c r="W777" s="24"/>
      <c r="X777" s="24"/>
      <c r="Y777" s="24"/>
      <c r="Z777" s="24"/>
      <c r="AA777" s="24"/>
      <c r="AB777" s="24"/>
      <c r="AC777" s="24"/>
      <c r="AD777" s="24"/>
      <c r="AE777" s="24"/>
      <c r="AF777" s="24"/>
      <c r="AG777" s="24"/>
      <c r="AH777" s="24"/>
      <c r="AI777" s="24"/>
      <c r="AJ777" s="24"/>
      <c r="AK777" s="24"/>
      <c r="AL777" s="24"/>
      <c r="AM777" s="24"/>
      <c r="AN777" s="24"/>
      <c r="AO777" s="24"/>
      <c r="AP777" s="24"/>
      <c r="AQ777" s="24"/>
      <c r="AR777" s="24"/>
      <c r="AS777" s="24"/>
      <c r="AT777" s="24"/>
      <c r="AU777" s="24"/>
      <c r="AV777" s="24"/>
      <c r="AW777" s="24"/>
      <c r="AX777" s="24"/>
      <c r="AY777" s="24"/>
      <c r="AZ777" s="24"/>
      <c r="BA777" s="24"/>
      <c r="BB777" s="24"/>
      <c r="BC777" s="24"/>
      <c r="BD777" s="24"/>
      <c r="BE777" s="24"/>
      <c r="BF777" s="24"/>
      <c r="BG777" s="24"/>
      <c r="BH777" s="24"/>
      <c r="BI777" s="24"/>
      <c r="BJ777" s="24"/>
      <c r="BK777" s="24"/>
      <c r="BL777" s="24"/>
      <c r="BM777" s="24"/>
      <c r="BN777" s="24"/>
      <c r="BO777" s="24"/>
      <c r="BP777" s="24"/>
      <c r="BQ777" s="24"/>
      <c r="BR777" s="24"/>
      <c r="BS777" s="24"/>
      <c r="BT777" s="24"/>
      <c r="BU777" s="24"/>
      <c r="BV777" s="24"/>
      <c r="BW777" s="24"/>
      <c r="BX777" s="24"/>
      <c r="BY777" s="24"/>
      <c r="BZ777" s="24"/>
      <c r="CA777" s="24"/>
      <c r="CB777" s="24"/>
      <c r="CC777" s="24"/>
      <c r="CD777" s="24"/>
      <c r="CE777" s="24"/>
      <c r="CF777" s="24"/>
      <c r="CG777" s="24"/>
      <c r="CH777" s="24"/>
      <c r="CI777" s="24"/>
      <c r="CJ777" s="24"/>
      <c r="CK777" s="24"/>
      <c r="CL777" s="24"/>
      <c r="CM777" s="24"/>
    </row>
    <row r="778" spans="17:91" x14ac:dyDescent="0.3">
      <c r="Q778" s="24"/>
      <c r="R778" s="24"/>
      <c r="S778" s="24"/>
      <c r="T778" s="24"/>
      <c r="U778" s="24"/>
      <c r="V778" s="24"/>
      <c r="W778" s="24"/>
      <c r="X778" s="24"/>
      <c r="Y778" s="24"/>
      <c r="Z778" s="24"/>
      <c r="AA778" s="24"/>
      <c r="AB778" s="24"/>
      <c r="AC778" s="24"/>
      <c r="AD778" s="24"/>
      <c r="AE778" s="24"/>
      <c r="AF778" s="24"/>
      <c r="AG778" s="24"/>
      <c r="AH778" s="24"/>
      <c r="AI778" s="24"/>
      <c r="AJ778" s="24"/>
      <c r="AK778" s="24"/>
      <c r="AL778" s="24"/>
      <c r="AM778" s="24"/>
      <c r="AN778" s="24"/>
      <c r="AO778" s="24"/>
      <c r="AP778" s="24"/>
      <c r="AQ778" s="24"/>
      <c r="AR778" s="24"/>
      <c r="AS778" s="24"/>
      <c r="AT778" s="24"/>
      <c r="AU778" s="24"/>
      <c r="AV778" s="24"/>
      <c r="AW778" s="24"/>
      <c r="AX778" s="24"/>
      <c r="AY778" s="24"/>
      <c r="AZ778" s="24"/>
      <c r="BA778" s="24"/>
      <c r="BB778" s="24"/>
      <c r="BC778" s="24"/>
      <c r="BD778" s="24"/>
      <c r="BE778" s="24"/>
      <c r="BF778" s="24"/>
      <c r="BG778" s="24"/>
      <c r="BH778" s="24"/>
      <c r="BI778" s="24"/>
      <c r="BJ778" s="24"/>
      <c r="BK778" s="24"/>
      <c r="BL778" s="24"/>
      <c r="BM778" s="24"/>
      <c r="BN778" s="24"/>
      <c r="BO778" s="24"/>
      <c r="BP778" s="24"/>
      <c r="BQ778" s="24"/>
      <c r="BR778" s="24"/>
      <c r="BS778" s="24"/>
      <c r="BT778" s="24"/>
      <c r="BU778" s="24"/>
      <c r="BV778" s="24"/>
      <c r="BW778" s="24"/>
      <c r="BX778" s="24"/>
      <c r="BY778" s="24"/>
      <c r="BZ778" s="24"/>
      <c r="CA778" s="24"/>
      <c r="CB778" s="24"/>
      <c r="CC778" s="24"/>
      <c r="CD778" s="24"/>
      <c r="CE778" s="24"/>
      <c r="CF778" s="24"/>
      <c r="CG778" s="24"/>
      <c r="CH778" s="24"/>
      <c r="CI778" s="24"/>
      <c r="CJ778" s="24"/>
      <c r="CK778" s="24"/>
      <c r="CL778" s="24"/>
      <c r="CM778" s="24"/>
    </row>
    <row r="779" spans="17:91" x14ac:dyDescent="0.3">
      <c r="Q779" s="24"/>
      <c r="R779" s="24"/>
      <c r="S779" s="24"/>
      <c r="T779" s="24"/>
      <c r="U779" s="24"/>
      <c r="V779" s="24"/>
      <c r="W779" s="24"/>
      <c r="X779" s="24"/>
      <c r="Y779" s="24"/>
      <c r="Z779" s="24"/>
      <c r="AA779" s="24"/>
      <c r="AB779" s="24"/>
      <c r="AC779" s="24"/>
      <c r="AD779" s="24"/>
      <c r="AE779" s="24"/>
      <c r="AF779" s="24"/>
      <c r="AG779" s="24"/>
      <c r="AH779" s="24"/>
      <c r="AI779" s="24"/>
      <c r="AJ779" s="24"/>
      <c r="AK779" s="24"/>
      <c r="AL779" s="24"/>
      <c r="AM779" s="24"/>
      <c r="AN779" s="24"/>
      <c r="AO779" s="24"/>
      <c r="AP779" s="24"/>
      <c r="AQ779" s="24"/>
      <c r="AR779" s="24"/>
      <c r="AS779" s="24"/>
      <c r="AT779" s="24"/>
      <c r="AU779" s="24"/>
      <c r="AV779" s="24"/>
      <c r="AW779" s="24"/>
      <c r="AX779" s="24"/>
      <c r="AY779" s="24"/>
      <c r="AZ779" s="24"/>
      <c r="BA779" s="24"/>
      <c r="BB779" s="24"/>
      <c r="BC779" s="24"/>
      <c r="BD779" s="24"/>
      <c r="BE779" s="24"/>
      <c r="BF779" s="24"/>
      <c r="BG779" s="24"/>
      <c r="BH779" s="24"/>
      <c r="BI779" s="24"/>
      <c r="BJ779" s="24"/>
      <c r="BK779" s="24"/>
      <c r="BL779" s="24"/>
      <c r="BM779" s="24"/>
      <c r="BN779" s="24"/>
      <c r="BO779" s="24"/>
      <c r="BP779" s="24"/>
      <c r="BQ779" s="24"/>
      <c r="BR779" s="24"/>
      <c r="BS779" s="24"/>
      <c r="BT779" s="24"/>
      <c r="BU779" s="24"/>
      <c r="BV779" s="24"/>
      <c r="BW779" s="24"/>
      <c r="BX779" s="24"/>
      <c r="BY779" s="24"/>
      <c r="BZ779" s="24"/>
      <c r="CA779" s="24"/>
      <c r="CB779" s="24"/>
      <c r="CC779" s="24"/>
      <c r="CD779" s="24"/>
      <c r="CE779" s="24"/>
      <c r="CF779" s="24"/>
      <c r="CG779" s="24"/>
      <c r="CH779" s="24"/>
      <c r="CI779" s="24"/>
      <c r="CJ779" s="24"/>
      <c r="CK779" s="24"/>
      <c r="CL779" s="24"/>
      <c r="CM779" s="24"/>
    </row>
    <row r="780" spans="17:91" x14ac:dyDescent="0.3">
      <c r="Q780" s="24"/>
      <c r="R780" s="24"/>
      <c r="S780" s="24"/>
      <c r="T780" s="24"/>
      <c r="U780" s="24"/>
      <c r="V780" s="24"/>
      <c r="W780" s="24"/>
      <c r="X780" s="24"/>
      <c r="Y780" s="24"/>
      <c r="Z780" s="24"/>
      <c r="AA780" s="24"/>
      <c r="AB780" s="24"/>
      <c r="AC780" s="24"/>
      <c r="AD780" s="24"/>
      <c r="AE780" s="24"/>
      <c r="AF780" s="24"/>
      <c r="AG780" s="24"/>
      <c r="AH780" s="24"/>
      <c r="AI780" s="24"/>
      <c r="AJ780" s="24"/>
      <c r="AK780" s="24"/>
      <c r="AL780" s="24"/>
      <c r="AM780" s="24"/>
      <c r="AN780" s="24"/>
      <c r="AO780" s="24"/>
      <c r="AP780" s="24"/>
      <c r="AQ780" s="24"/>
      <c r="AR780" s="24"/>
      <c r="AS780" s="24"/>
      <c r="AT780" s="24"/>
      <c r="AU780" s="24"/>
      <c r="AV780" s="24"/>
      <c r="AW780" s="24"/>
      <c r="AX780" s="24"/>
      <c r="AY780" s="24"/>
      <c r="AZ780" s="24"/>
      <c r="BA780" s="24"/>
      <c r="BB780" s="24"/>
      <c r="BC780" s="24"/>
      <c r="BD780" s="24"/>
      <c r="BE780" s="24"/>
      <c r="BF780" s="24"/>
      <c r="BG780" s="24"/>
      <c r="BH780" s="24"/>
      <c r="BI780" s="24"/>
      <c r="BJ780" s="24"/>
      <c r="BK780" s="24"/>
      <c r="BL780" s="24"/>
      <c r="BM780" s="24"/>
      <c r="BN780" s="24"/>
      <c r="BO780" s="24"/>
      <c r="BP780" s="24"/>
      <c r="BQ780" s="24"/>
      <c r="BR780" s="24"/>
      <c r="BS780" s="24"/>
      <c r="BT780" s="24"/>
      <c r="BU780" s="24"/>
      <c r="BV780" s="24"/>
      <c r="BW780" s="24"/>
      <c r="BX780" s="24"/>
      <c r="BY780" s="24"/>
      <c r="BZ780" s="24"/>
      <c r="CA780" s="24"/>
      <c r="CB780" s="24"/>
      <c r="CC780" s="24"/>
      <c r="CD780" s="24"/>
      <c r="CE780" s="24"/>
      <c r="CF780" s="24"/>
      <c r="CG780" s="24"/>
      <c r="CH780" s="24"/>
      <c r="CI780" s="24"/>
      <c r="CJ780" s="24"/>
      <c r="CK780" s="24"/>
      <c r="CL780" s="24"/>
      <c r="CM780" s="24"/>
    </row>
    <row r="781" spans="17:91" x14ac:dyDescent="0.3">
      <c r="Q781" s="24"/>
      <c r="R781" s="24"/>
      <c r="S781" s="24"/>
      <c r="T781" s="24"/>
      <c r="U781" s="24"/>
      <c r="V781" s="24"/>
      <c r="W781" s="24"/>
      <c r="X781" s="24"/>
      <c r="Y781" s="24"/>
      <c r="Z781" s="24"/>
      <c r="AA781" s="24"/>
      <c r="AB781" s="24"/>
      <c r="AC781" s="24"/>
      <c r="AD781" s="24"/>
      <c r="AE781" s="24"/>
      <c r="AF781" s="24"/>
      <c r="AG781" s="24"/>
      <c r="AH781" s="24"/>
      <c r="AI781" s="24"/>
      <c r="AJ781" s="24"/>
      <c r="AK781" s="24"/>
      <c r="AL781" s="24"/>
      <c r="AM781" s="24"/>
      <c r="AN781" s="24"/>
      <c r="AO781" s="24"/>
      <c r="AP781" s="24"/>
      <c r="AQ781" s="24"/>
      <c r="AR781" s="24"/>
      <c r="AS781" s="24"/>
      <c r="AT781" s="24"/>
      <c r="AU781" s="24"/>
      <c r="AV781" s="24"/>
      <c r="AW781" s="24"/>
      <c r="AX781" s="24"/>
      <c r="AY781" s="24"/>
      <c r="AZ781" s="24"/>
      <c r="BA781" s="24"/>
      <c r="BB781" s="24"/>
      <c r="BC781" s="24"/>
      <c r="BD781" s="24"/>
      <c r="BE781" s="24"/>
      <c r="BF781" s="24"/>
      <c r="BG781" s="24"/>
      <c r="BH781" s="24"/>
      <c r="BI781" s="24"/>
      <c r="BJ781" s="24"/>
      <c r="BK781" s="24"/>
      <c r="BL781" s="24"/>
      <c r="BM781" s="24"/>
      <c r="BN781" s="24"/>
      <c r="BO781" s="24"/>
      <c r="BP781" s="24"/>
      <c r="BQ781" s="24"/>
      <c r="BR781" s="24"/>
      <c r="BS781" s="24"/>
      <c r="BT781" s="24"/>
      <c r="BU781" s="24"/>
      <c r="BV781" s="24"/>
      <c r="BW781" s="24"/>
      <c r="BX781" s="24"/>
      <c r="BY781" s="24"/>
      <c r="BZ781" s="24"/>
      <c r="CA781" s="24"/>
      <c r="CB781" s="24"/>
      <c r="CC781" s="24"/>
      <c r="CD781" s="24"/>
      <c r="CE781" s="24"/>
      <c r="CF781" s="24"/>
      <c r="CG781" s="24"/>
      <c r="CH781" s="24"/>
      <c r="CI781" s="24"/>
      <c r="CJ781" s="24"/>
      <c r="CK781" s="24"/>
      <c r="CL781" s="24"/>
      <c r="CM781" s="24"/>
    </row>
    <row r="782" spans="17:91" x14ac:dyDescent="0.3">
      <c r="Q782" s="24"/>
      <c r="R782" s="24"/>
      <c r="S782" s="24"/>
      <c r="T782" s="24"/>
      <c r="U782" s="24"/>
      <c r="V782" s="24"/>
      <c r="W782" s="24"/>
      <c r="X782" s="24"/>
      <c r="Y782" s="24"/>
      <c r="Z782" s="24"/>
      <c r="AA782" s="24"/>
      <c r="AB782" s="24"/>
      <c r="AC782" s="24"/>
      <c r="AD782" s="24"/>
      <c r="AE782" s="24"/>
      <c r="AF782" s="24"/>
      <c r="AG782" s="24"/>
      <c r="AH782" s="24"/>
      <c r="AI782" s="24"/>
      <c r="AJ782" s="24"/>
      <c r="AK782" s="24"/>
      <c r="AL782" s="24"/>
      <c r="AM782" s="24"/>
      <c r="AN782" s="24"/>
      <c r="AO782" s="24"/>
      <c r="AP782" s="24"/>
      <c r="AQ782" s="24"/>
      <c r="AR782" s="24"/>
      <c r="AS782" s="24"/>
      <c r="AT782" s="24"/>
      <c r="AU782" s="24"/>
      <c r="AV782" s="24"/>
      <c r="AW782" s="24"/>
      <c r="AX782" s="24"/>
      <c r="AY782" s="24"/>
      <c r="AZ782" s="24"/>
      <c r="BA782" s="24"/>
      <c r="BB782" s="24"/>
      <c r="BC782" s="24"/>
      <c r="BD782" s="24"/>
      <c r="BE782" s="24"/>
      <c r="BF782" s="24"/>
      <c r="BG782" s="24"/>
      <c r="BH782" s="24"/>
      <c r="BI782" s="24"/>
      <c r="BJ782" s="24"/>
      <c r="BK782" s="24"/>
      <c r="BL782" s="24"/>
      <c r="BM782" s="24"/>
      <c r="BN782" s="24"/>
      <c r="BO782" s="24"/>
      <c r="BP782" s="24"/>
      <c r="BQ782" s="24"/>
      <c r="BR782" s="24"/>
      <c r="BS782" s="24"/>
      <c r="BT782" s="24"/>
      <c r="BU782" s="24"/>
      <c r="BV782" s="24"/>
      <c r="BW782" s="24"/>
      <c r="BX782" s="24"/>
      <c r="BY782" s="24"/>
      <c r="BZ782" s="24"/>
      <c r="CA782" s="24"/>
      <c r="CB782" s="24"/>
      <c r="CC782" s="24"/>
      <c r="CD782" s="24"/>
      <c r="CE782" s="24"/>
      <c r="CF782" s="24"/>
      <c r="CG782" s="24"/>
      <c r="CH782" s="24"/>
      <c r="CI782" s="24"/>
      <c r="CJ782" s="24"/>
      <c r="CK782" s="24"/>
      <c r="CL782" s="24"/>
      <c r="CM782" s="24"/>
    </row>
    <row r="783" spans="17:91" x14ac:dyDescent="0.3">
      <c r="Q783" s="24"/>
      <c r="R783" s="24"/>
      <c r="S783" s="24"/>
      <c r="T783" s="24"/>
      <c r="U783" s="24"/>
      <c r="V783" s="24"/>
      <c r="W783" s="24"/>
      <c r="X783" s="24"/>
      <c r="Y783" s="24"/>
      <c r="Z783" s="24"/>
      <c r="AA783" s="24"/>
      <c r="AB783" s="24"/>
      <c r="AC783" s="24"/>
      <c r="AD783" s="24"/>
      <c r="AE783" s="24"/>
      <c r="AF783" s="24"/>
      <c r="AG783" s="24"/>
      <c r="AH783" s="24"/>
      <c r="AI783" s="24"/>
      <c r="AJ783" s="24"/>
      <c r="AK783" s="24"/>
      <c r="AL783" s="24"/>
      <c r="AM783" s="24"/>
      <c r="AN783" s="24"/>
      <c r="AO783" s="24"/>
      <c r="AP783" s="24"/>
      <c r="AQ783" s="24"/>
      <c r="AR783" s="24"/>
      <c r="AS783" s="24"/>
      <c r="AT783" s="24"/>
      <c r="AU783" s="24"/>
      <c r="AV783" s="24"/>
      <c r="AW783" s="24"/>
      <c r="AX783" s="24"/>
      <c r="AY783" s="24"/>
      <c r="AZ783" s="24"/>
      <c r="BA783" s="24"/>
      <c r="BB783" s="24"/>
      <c r="BC783" s="24"/>
      <c r="BD783" s="24"/>
      <c r="BE783" s="24"/>
      <c r="BF783" s="24"/>
      <c r="BG783" s="24"/>
      <c r="BH783" s="24"/>
      <c r="BI783" s="24"/>
      <c r="BJ783" s="24"/>
      <c r="BK783" s="24"/>
      <c r="BL783" s="24"/>
      <c r="BM783" s="24"/>
      <c r="BN783" s="24"/>
      <c r="BO783" s="24"/>
      <c r="BP783" s="24"/>
      <c r="BQ783" s="24"/>
      <c r="BR783" s="24"/>
      <c r="BS783" s="24"/>
      <c r="BT783" s="24"/>
      <c r="BU783" s="24"/>
      <c r="BV783" s="24"/>
      <c r="BW783" s="24"/>
      <c r="BX783" s="24"/>
      <c r="BY783" s="24"/>
      <c r="BZ783" s="24"/>
      <c r="CA783" s="24"/>
      <c r="CB783" s="24"/>
      <c r="CC783" s="24"/>
      <c r="CD783" s="24"/>
      <c r="CE783" s="24"/>
      <c r="CF783" s="24"/>
      <c r="CG783" s="24"/>
      <c r="CH783" s="24"/>
      <c r="CI783" s="24"/>
      <c r="CJ783" s="24"/>
      <c r="CK783" s="24"/>
      <c r="CL783" s="24"/>
      <c r="CM783" s="24"/>
    </row>
    <row r="784" spans="17:91" x14ac:dyDescent="0.3">
      <c r="Q784" s="24"/>
      <c r="R784" s="24"/>
      <c r="S784" s="24"/>
      <c r="T784" s="24"/>
      <c r="U784" s="24"/>
      <c r="V784" s="24"/>
      <c r="W784" s="24"/>
      <c r="X784" s="24"/>
      <c r="Y784" s="24"/>
      <c r="Z784" s="24"/>
      <c r="AA784" s="24"/>
      <c r="AB784" s="24"/>
      <c r="AC784" s="24"/>
      <c r="AD784" s="24"/>
      <c r="AE784" s="24"/>
      <c r="AF784" s="24"/>
      <c r="AG784" s="24"/>
      <c r="AH784" s="24"/>
      <c r="AI784" s="24"/>
      <c r="AJ784" s="24"/>
      <c r="AK784" s="24"/>
      <c r="AL784" s="24"/>
      <c r="AM784" s="24"/>
      <c r="AN784" s="24"/>
      <c r="AO784" s="24"/>
      <c r="AP784" s="24"/>
      <c r="AQ784" s="24"/>
      <c r="AR784" s="24"/>
      <c r="AS784" s="24"/>
      <c r="AT784" s="24"/>
      <c r="AU784" s="24"/>
      <c r="AV784" s="24"/>
      <c r="AW784" s="24"/>
      <c r="AX784" s="24"/>
      <c r="AY784" s="24"/>
      <c r="AZ784" s="24"/>
      <c r="BA784" s="24"/>
      <c r="BB784" s="24"/>
      <c r="BC784" s="24"/>
      <c r="BD784" s="24"/>
      <c r="BE784" s="24"/>
      <c r="BF784" s="24"/>
      <c r="BG784" s="24"/>
      <c r="BH784" s="24"/>
      <c r="BI784" s="24"/>
      <c r="BJ784" s="24"/>
      <c r="BK784" s="24"/>
      <c r="BL784" s="24"/>
      <c r="BM784" s="24"/>
      <c r="BN784" s="24"/>
      <c r="BO784" s="24"/>
      <c r="BP784" s="24"/>
      <c r="BQ784" s="24"/>
      <c r="BR784" s="24"/>
      <c r="BS784" s="24"/>
      <c r="BT784" s="24"/>
      <c r="BU784" s="24"/>
      <c r="BV784" s="24"/>
      <c r="BW784" s="24"/>
      <c r="BX784" s="24"/>
      <c r="BY784" s="24"/>
      <c r="BZ784" s="24"/>
      <c r="CA784" s="24"/>
      <c r="CB784" s="24"/>
      <c r="CC784" s="24"/>
      <c r="CD784" s="24"/>
      <c r="CE784" s="24"/>
      <c r="CF784" s="24"/>
      <c r="CG784" s="24"/>
      <c r="CH784" s="24"/>
      <c r="CI784" s="24"/>
      <c r="CJ784" s="24"/>
      <c r="CK784" s="24"/>
      <c r="CL784" s="24"/>
      <c r="CM784" s="24"/>
    </row>
    <row r="785" spans="17:91" x14ac:dyDescent="0.3">
      <c r="Q785" s="24"/>
      <c r="R785" s="24"/>
      <c r="S785" s="24"/>
      <c r="T785" s="24"/>
      <c r="U785" s="24"/>
      <c r="V785" s="24"/>
      <c r="W785" s="24"/>
      <c r="X785" s="24"/>
      <c r="Y785" s="24"/>
      <c r="Z785" s="24"/>
      <c r="AA785" s="24"/>
      <c r="AB785" s="24"/>
      <c r="AC785" s="24"/>
      <c r="AD785" s="24"/>
      <c r="AE785" s="24"/>
      <c r="AF785" s="24"/>
      <c r="AG785" s="24"/>
      <c r="AH785" s="24"/>
      <c r="AI785" s="24"/>
      <c r="AJ785" s="24"/>
      <c r="AK785" s="24"/>
      <c r="AL785" s="24"/>
      <c r="AM785" s="24"/>
      <c r="AN785" s="24"/>
      <c r="AO785" s="24"/>
      <c r="AP785" s="24"/>
      <c r="AQ785" s="24"/>
      <c r="AR785" s="24"/>
      <c r="AS785" s="24"/>
      <c r="AT785" s="24"/>
      <c r="AU785" s="24"/>
      <c r="AV785" s="24"/>
      <c r="AW785" s="24"/>
      <c r="AX785" s="24"/>
      <c r="AY785" s="24"/>
      <c r="AZ785" s="24"/>
      <c r="BA785" s="24"/>
      <c r="BB785" s="24"/>
      <c r="BC785" s="24"/>
      <c r="BD785" s="24"/>
      <c r="BE785" s="24"/>
      <c r="BF785" s="24"/>
      <c r="BG785" s="24"/>
      <c r="BH785" s="24"/>
      <c r="BI785" s="24"/>
      <c r="BJ785" s="24"/>
      <c r="BK785" s="24"/>
      <c r="BL785" s="24"/>
      <c r="BM785" s="24"/>
      <c r="BN785" s="24"/>
      <c r="BO785" s="24"/>
      <c r="BP785" s="24"/>
      <c r="BQ785" s="24"/>
      <c r="BR785" s="24"/>
      <c r="BS785" s="24"/>
      <c r="BT785" s="24"/>
      <c r="BU785" s="24"/>
      <c r="BV785" s="24"/>
      <c r="BW785" s="24"/>
      <c r="BX785" s="24"/>
      <c r="BY785" s="24"/>
      <c r="BZ785" s="24"/>
      <c r="CA785" s="24"/>
      <c r="CB785" s="24"/>
      <c r="CC785" s="24"/>
      <c r="CD785" s="24"/>
      <c r="CE785" s="24"/>
      <c r="CF785" s="24"/>
      <c r="CG785" s="24"/>
      <c r="CH785" s="24"/>
      <c r="CI785" s="24"/>
      <c r="CJ785" s="24"/>
      <c r="CK785" s="24"/>
      <c r="CL785" s="24"/>
      <c r="CM785" s="24"/>
    </row>
    <row r="786" spans="17:91" x14ac:dyDescent="0.3">
      <c r="Q786" s="24"/>
      <c r="R786" s="24"/>
      <c r="S786" s="24"/>
      <c r="T786" s="24"/>
      <c r="U786" s="24"/>
      <c r="V786" s="24"/>
      <c r="W786" s="24"/>
      <c r="X786" s="24"/>
      <c r="Y786" s="24"/>
      <c r="Z786" s="24"/>
      <c r="AA786" s="24"/>
      <c r="AB786" s="24"/>
      <c r="AC786" s="24"/>
      <c r="AD786" s="24"/>
      <c r="AE786" s="24"/>
      <c r="AF786" s="24"/>
      <c r="AG786" s="24"/>
      <c r="AH786" s="24"/>
      <c r="AI786" s="24"/>
      <c r="AJ786" s="24"/>
      <c r="AK786" s="24"/>
      <c r="AL786" s="24"/>
      <c r="AM786" s="24"/>
      <c r="AN786" s="24"/>
      <c r="AO786" s="24"/>
      <c r="AP786" s="24"/>
      <c r="AQ786" s="24"/>
      <c r="AR786" s="24"/>
      <c r="AS786" s="24"/>
      <c r="AT786" s="24"/>
      <c r="AU786" s="24"/>
      <c r="AV786" s="24"/>
      <c r="AW786" s="24"/>
      <c r="AX786" s="24"/>
      <c r="AY786" s="24"/>
      <c r="AZ786" s="24"/>
      <c r="BA786" s="24"/>
      <c r="BB786" s="24"/>
      <c r="BC786" s="24"/>
      <c r="BD786" s="24"/>
      <c r="BE786" s="24"/>
      <c r="BF786" s="24"/>
      <c r="BG786" s="24"/>
      <c r="BH786" s="24"/>
      <c r="BI786" s="24"/>
      <c r="BJ786" s="24"/>
      <c r="BK786" s="24"/>
      <c r="BL786" s="24"/>
      <c r="BM786" s="24"/>
      <c r="BN786" s="24"/>
      <c r="BO786" s="24"/>
      <c r="BP786" s="24"/>
      <c r="BQ786" s="24"/>
      <c r="BR786" s="24"/>
      <c r="BS786" s="24"/>
      <c r="BT786" s="24"/>
      <c r="BU786" s="24"/>
      <c r="BV786" s="24"/>
      <c r="BW786" s="24"/>
      <c r="BX786" s="24"/>
      <c r="BY786" s="24"/>
      <c r="BZ786" s="24"/>
      <c r="CA786" s="24"/>
      <c r="CB786" s="24"/>
      <c r="CC786" s="24"/>
      <c r="CD786" s="24"/>
      <c r="CE786" s="24"/>
      <c r="CF786" s="24"/>
      <c r="CG786" s="24"/>
      <c r="CH786" s="24"/>
      <c r="CI786" s="24"/>
      <c r="CJ786" s="24"/>
      <c r="CK786" s="24"/>
      <c r="CL786" s="24"/>
      <c r="CM786" s="24"/>
    </row>
    <row r="787" spans="17:91" x14ac:dyDescent="0.3">
      <c r="Q787" s="24"/>
      <c r="R787" s="24"/>
      <c r="S787" s="24"/>
      <c r="T787" s="24"/>
      <c r="U787" s="24"/>
      <c r="V787" s="24"/>
      <c r="W787" s="24"/>
      <c r="X787" s="24"/>
      <c r="Y787" s="24"/>
      <c r="Z787" s="24"/>
      <c r="AA787" s="24"/>
      <c r="AB787" s="24"/>
      <c r="AC787" s="24"/>
      <c r="AD787" s="24"/>
      <c r="AE787" s="24"/>
      <c r="AF787" s="24"/>
      <c r="AG787" s="24"/>
      <c r="AH787" s="24"/>
      <c r="AI787" s="24"/>
      <c r="AJ787" s="24"/>
      <c r="AK787" s="24"/>
      <c r="AL787" s="24"/>
      <c r="AM787" s="24"/>
      <c r="AN787" s="24"/>
      <c r="AO787" s="24"/>
      <c r="AP787" s="24"/>
      <c r="AQ787" s="24"/>
      <c r="AR787" s="24"/>
      <c r="AS787" s="24"/>
      <c r="AT787" s="24"/>
      <c r="AU787" s="24"/>
      <c r="AV787" s="24"/>
      <c r="AW787" s="24"/>
      <c r="AX787" s="24"/>
      <c r="AY787" s="24"/>
      <c r="AZ787" s="24"/>
      <c r="BA787" s="24"/>
      <c r="BB787" s="24"/>
      <c r="BC787" s="24"/>
      <c r="BD787" s="24"/>
      <c r="BE787" s="24"/>
      <c r="BF787" s="24"/>
      <c r="BG787" s="24"/>
      <c r="BH787" s="24"/>
      <c r="BI787" s="24"/>
      <c r="BJ787" s="24"/>
      <c r="BK787" s="24"/>
      <c r="BL787" s="24"/>
      <c r="BM787" s="24"/>
      <c r="BN787" s="24"/>
      <c r="BO787" s="24"/>
      <c r="BP787" s="24"/>
      <c r="BQ787" s="24"/>
      <c r="BR787" s="24"/>
      <c r="BS787" s="24"/>
      <c r="BT787" s="24"/>
      <c r="BU787" s="24"/>
      <c r="BV787" s="24"/>
      <c r="BW787" s="24"/>
      <c r="BX787" s="24"/>
      <c r="BY787" s="24"/>
      <c r="BZ787" s="24"/>
      <c r="CA787" s="24"/>
      <c r="CB787" s="24"/>
      <c r="CC787" s="24"/>
      <c r="CD787" s="24"/>
      <c r="CE787" s="24"/>
      <c r="CF787" s="24"/>
      <c r="CG787" s="24"/>
      <c r="CH787" s="24"/>
      <c r="CI787" s="24"/>
      <c r="CJ787" s="24"/>
      <c r="CK787" s="24"/>
      <c r="CL787" s="24"/>
      <c r="CM787" s="24"/>
    </row>
    <row r="788" spans="17:91" x14ac:dyDescent="0.3">
      <c r="Q788" s="24"/>
      <c r="R788" s="24"/>
      <c r="S788" s="24"/>
      <c r="T788" s="24"/>
      <c r="U788" s="24"/>
      <c r="V788" s="24"/>
      <c r="W788" s="24"/>
      <c r="X788" s="24"/>
      <c r="Y788" s="24"/>
      <c r="Z788" s="24"/>
      <c r="AA788" s="24"/>
      <c r="AB788" s="24"/>
      <c r="AC788" s="24"/>
      <c r="AD788" s="24"/>
      <c r="AE788" s="24"/>
      <c r="AF788" s="24"/>
      <c r="AG788" s="24"/>
      <c r="AH788" s="24"/>
      <c r="AI788" s="24"/>
      <c r="AJ788" s="24"/>
      <c r="AK788" s="24"/>
      <c r="AL788" s="24"/>
      <c r="AM788" s="24"/>
      <c r="AN788" s="24"/>
      <c r="AO788" s="24"/>
      <c r="AP788" s="24"/>
      <c r="AQ788" s="24"/>
      <c r="AR788" s="24"/>
      <c r="AS788" s="24"/>
      <c r="AT788" s="24"/>
      <c r="AU788" s="24"/>
      <c r="AV788" s="24"/>
      <c r="AW788" s="24"/>
      <c r="AX788" s="24"/>
      <c r="AY788" s="24"/>
      <c r="AZ788" s="24"/>
      <c r="BA788" s="24"/>
      <c r="BB788" s="24"/>
      <c r="BC788" s="24"/>
      <c r="BD788" s="24"/>
      <c r="BE788" s="24"/>
      <c r="BF788" s="24"/>
      <c r="BG788" s="24"/>
      <c r="BH788" s="24"/>
      <c r="BI788" s="24"/>
      <c r="BJ788" s="24"/>
      <c r="BK788" s="24"/>
      <c r="BL788" s="24"/>
      <c r="BM788" s="24"/>
      <c r="BN788" s="24"/>
      <c r="BO788" s="24"/>
      <c r="BP788" s="24"/>
      <c r="BQ788" s="24"/>
      <c r="BR788" s="24"/>
      <c r="BS788" s="24"/>
      <c r="BT788" s="24"/>
      <c r="BU788" s="24"/>
      <c r="BV788" s="24"/>
      <c r="BW788" s="24"/>
      <c r="BX788" s="24"/>
      <c r="BY788" s="24"/>
      <c r="BZ788" s="24"/>
      <c r="CA788" s="24"/>
      <c r="CB788" s="24"/>
      <c r="CC788" s="24"/>
      <c r="CD788" s="24"/>
      <c r="CE788" s="24"/>
      <c r="CF788" s="24"/>
      <c r="CG788" s="24"/>
      <c r="CH788" s="24"/>
      <c r="CI788" s="24"/>
      <c r="CJ788" s="24"/>
      <c r="CK788" s="24"/>
      <c r="CL788" s="24"/>
      <c r="CM788" s="24"/>
    </row>
    <row r="789" spans="17:91" x14ac:dyDescent="0.3">
      <c r="Q789" s="24"/>
      <c r="R789" s="24"/>
      <c r="S789" s="24"/>
      <c r="T789" s="24"/>
      <c r="U789" s="24"/>
      <c r="V789" s="24"/>
      <c r="W789" s="24"/>
      <c r="X789" s="24"/>
      <c r="Y789" s="24"/>
      <c r="Z789" s="24"/>
      <c r="AA789" s="24"/>
      <c r="AB789" s="24"/>
      <c r="AC789" s="24"/>
      <c r="AD789" s="24"/>
      <c r="AE789" s="24"/>
      <c r="AF789" s="24"/>
      <c r="AG789" s="24"/>
      <c r="AH789" s="24"/>
      <c r="AI789" s="24"/>
      <c r="AJ789" s="24"/>
      <c r="AK789" s="24"/>
      <c r="AL789" s="24"/>
      <c r="AM789" s="24"/>
      <c r="AN789" s="24"/>
      <c r="AO789" s="24"/>
      <c r="AP789" s="24"/>
      <c r="AQ789" s="24"/>
      <c r="AR789" s="24"/>
      <c r="AS789" s="24"/>
      <c r="AT789" s="24"/>
      <c r="AU789" s="24"/>
      <c r="AV789" s="24"/>
      <c r="AW789" s="24"/>
      <c r="AX789" s="24"/>
      <c r="AY789" s="24"/>
      <c r="AZ789" s="24"/>
      <c r="BA789" s="24"/>
      <c r="BB789" s="24"/>
      <c r="BC789" s="24"/>
      <c r="BD789" s="24"/>
      <c r="BE789" s="24"/>
      <c r="BF789" s="24"/>
      <c r="BG789" s="24"/>
      <c r="BH789" s="24"/>
      <c r="BI789" s="24"/>
      <c r="BJ789" s="24"/>
      <c r="BK789" s="24"/>
      <c r="BL789" s="24"/>
      <c r="BM789" s="24"/>
      <c r="BN789" s="24"/>
      <c r="BO789" s="24"/>
      <c r="BP789" s="24"/>
      <c r="BQ789" s="24"/>
      <c r="BR789" s="24"/>
      <c r="BS789" s="24"/>
      <c r="BT789" s="24"/>
      <c r="BU789" s="24"/>
      <c r="BV789" s="24"/>
      <c r="BW789" s="24"/>
      <c r="BX789" s="24"/>
      <c r="BY789" s="24"/>
      <c r="BZ789" s="24"/>
      <c r="CA789" s="24"/>
      <c r="CB789" s="24"/>
      <c r="CC789" s="24"/>
      <c r="CD789" s="24"/>
      <c r="CE789" s="24"/>
      <c r="CF789" s="24"/>
      <c r="CG789" s="24"/>
      <c r="CH789" s="24"/>
      <c r="CI789" s="24"/>
      <c r="CJ789" s="24"/>
      <c r="CK789" s="24"/>
      <c r="CL789" s="24"/>
      <c r="CM789" s="24"/>
    </row>
    <row r="790" spans="17:91" x14ac:dyDescent="0.3">
      <c r="Q790" s="24"/>
      <c r="R790" s="24"/>
      <c r="S790" s="24"/>
      <c r="T790" s="24"/>
      <c r="U790" s="24"/>
      <c r="V790" s="24"/>
      <c r="W790" s="24"/>
      <c r="X790" s="24"/>
      <c r="Y790" s="24"/>
      <c r="Z790" s="24"/>
      <c r="AA790" s="24"/>
      <c r="AB790" s="24"/>
      <c r="AC790" s="24"/>
      <c r="AD790" s="24"/>
      <c r="AE790" s="24"/>
      <c r="AF790" s="24"/>
      <c r="AG790" s="24"/>
      <c r="AH790" s="24"/>
      <c r="AI790" s="24"/>
      <c r="AJ790" s="24"/>
      <c r="AK790" s="24"/>
      <c r="AL790" s="24"/>
      <c r="AM790" s="24"/>
      <c r="AN790" s="24"/>
      <c r="AO790" s="24"/>
      <c r="AP790" s="24"/>
      <c r="AQ790" s="24"/>
      <c r="AR790" s="24"/>
      <c r="AS790" s="24"/>
      <c r="AT790" s="24"/>
      <c r="AU790" s="24"/>
      <c r="AV790" s="24"/>
      <c r="AW790" s="24"/>
      <c r="AX790" s="24"/>
      <c r="AY790" s="24"/>
      <c r="AZ790" s="24"/>
      <c r="BA790" s="24"/>
      <c r="BB790" s="24"/>
      <c r="BC790" s="24"/>
      <c r="BD790" s="24"/>
      <c r="BE790" s="24"/>
      <c r="BF790" s="24"/>
      <c r="BG790" s="24"/>
      <c r="BH790" s="24"/>
      <c r="BI790" s="24"/>
      <c r="BJ790" s="24"/>
      <c r="BK790" s="24"/>
      <c r="BL790" s="24"/>
      <c r="BM790" s="24"/>
      <c r="BN790" s="24"/>
      <c r="BO790" s="24"/>
      <c r="BP790" s="24"/>
      <c r="BQ790" s="24"/>
      <c r="BR790" s="24"/>
      <c r="BS790" s="24"/>
      <c r="BT790" s="24"/>
      <c r="BU790" s="24"/>
      <c r="BV790" s="24"/>
      <c r="BW790" s="24"/>
      <c r="BX790" s="24"/>
      <c r="BY790" s="24"/>
      <c r="BZ790" s="24"/>
      <c r="CA790" s="24"/>
      <c r="CB790" s="24"/>
      <c r="CC790" s="24"/>
      <c r="CD790" s="24"/>
      <c r="CE790" s="24"/>
      <c r="CF790" s="24"/>
      <c r="CG790" s="24"/>
      <c r="CH790" s="24"/>
      <c r="CI790" s="24"/>
      <c r="CJ790" s="24"/>
      <c r="CK790" s="24"/>
      <c r="CL790" s="24"/>
      <c r="CM790" s="24"/>
    </row>
    <row r="791" spans="17:91" x14ac:dyDescent="0.3">
      <c r="Q791" s="24"/>
      <c r="R791" s="24"/>
      <c r="S791" s="24"/>
      <c r="T791" s="24"/>
      <c r="U791" s="24"/>
      <c r="V791" s="24"/>
      <c r="W791" s="24"/>
      <c r="X791" s="24"/>
      <c r="Y791" s="24"/>
      <c r="Z791" s="24"/>
      <c r="AA791" s="24"/>
      <c r="AB791" s="24"/>
      <c r="AC791" s="24"/>
      <c r="AD791" s="24"/>
      <c r="AE791" s="24"/>
      <c r="AF791" s="24"/>
      <c r="AG791" s="24"/>
      <c r="AH791" s="24"/>
      <c r="AI791" s="24"/>
      <c r="AJ791" s="24"/>
      <c r="AK791" s="24"/>
      <c r="AL791" s="24"/>
      <c r="AM791" s="24"/>
      <c r="AN791" s="24"/>
      <c r="AO791" s="24"/>
      <c r="AP791" s="24"/>
      <c r="AQ791" s="24"/>
      <c r="AR791" s="24"/>
      <c r="AS791" s="24"/>
      <c r="AT791" s="24"/>
      <c r="AU791" s="24"/>
      <c r="AV791" s="24"/>
      <c r="AW791" s="24"/>
      <c r="AX791" s="24"/>
      <c r="AY791" s="24"/>
      <c r="AZ791" s="24"/>
      <c r="BA791" s="24"/>
      <c r="BB791" s="24"/>
      <c r="BC791" s="24"/>
      <c r="BD791" s="24"/>
      <c r="BE791" s="24"/>
      <c r="BF791" s="24"/>
      <c r="BG791" s="24"/>
      <c r="BH791" s="24"/>
      <c r="BI791" s="24"/>
      <c r="BJ791" s="24"/>
      <c r="BK791" s="24"/>
      <c r="BL791" s="24"/>
      <c r="BM791" s="24"/>
      <c r="BN791" s="24"/>
      <c r="BO791" s="24"/>
      <c r="BP791" s="24"/>
      <c r="BQ791" s="24"/>
      <c r="BR791" s="24"/>
      <c r="BS791" s="24"/>
      <c r="BT791" s="24"/>
      <c r="BU791" s="24"/>
      <c r="BV791" s="24"/>
      <c r="BW791" s="24"/>
      <c r="BX791" s="24"/>
      <c r="BY791" s="24"/>
      <c r="BZ791" s="24"/>
      <c r="CA791" s="24"/>
      <c r="CB791" s="24"/>
      <c r="CC791" s="24"/>
      <c r="CD791" s="24"/>
      <c r="CE791" s="24"/>
      <c r="CF791" s="24"/>
      <c r="CG791" s="24"/>
      <c r="CH791" s="24"/>
      <c r="CI791" s="24"/>
      <c r="CJ791" s="24"/>
      <c r="CK791" s="24"/>
      <c r="CL791" s="24"/>
      <c r="CM791" s="24"/>
    </row>
    <row r="792" spans="17:91" x14ac:dyDescent="0.3">
      <c r="Q792" s="24"/>
      <c r="R792" s="24"/>
      <c r="S792" s="24"/>
      <c r="T792" s="24"/>
      <c r="U792" s="24"/>
      <c r="V792" s="24"/>
      <c r="W792" s="24"/>
      <c r="X792" s="24"/>
      <c r="Y792" s="24"/>
      <c r="Z792" s="24"/>
      <c r="AA792" s="24"/>
      <c r="AB792" s="24"/>
      <c r="AC792" s="24"/>
      <c r="AD792" s="24"/>
      <c r="AE792" s="24"/>
      <c r="AF792" s="24"/>
      <c r="AG792" s="24"/>
      <c r="AH792" s="24"/>
      <c r="AI792" s="24"/>
      <c r="AJ792" s="24"/>
      <c r="AK792" s="24"/>
      <c r="AL792" s="24"/>
      <c r="AM792" s="24"/>
      <c r="AN792" s="24"/>
      <c r="AO792" s="24"/>
      <c r="AP792" s="24"/>
      <c r="AQ792" s="24"/>
      <c r="AR792" s="24"/>
      <c r="AS792" s="24"/>
      <c r="AT792" s="24"/>
      <c r="AU792" s="24"/>
      <c r="AV792" s="24"/>
      <c r="AW792" s="24"/>
      <c r="AX792" s="24"/>
      <c r="AY792" s="24"/>
      <c r="AZ792" s="24"/>
      <c r="BA792" s="24"/>
      <c r="BB792" s="24"/>
      <c r="BC792" s="24"/>
      <c r="BD792" s="24"/>
      <c r="BE792" s="24"/>
      <c r="BF792" s="24"/>
      <c r="BG792" s="24"/>
      <c r="BH792" s="24"/>
      <c r="BI792" s="24"/>
      <c r="BJ792" s="24"/>
      <c r="BK792" s="24"/>
      <c r="BL792" s="24"/>
      <c r="BM792" s="24"/>
      <c r="BN792" s="24"/>
      <c r="BO792" s="24"/>
      <c r="BP792" s="24"/>
      <c r="BQ792" s="24"/>
      <c r="BR792" s="24"/>
      <c r="BS792" s="24"/>
      <c r="BT792" s="24"/>
      <c r="BU792" s="24"/>
      <c r="BV792" s="24"/>
      <c r="BW792" s="24"/>
      <c r="BX792" s="24"/>
      <c r="BY792" s="24"/>
      <c r="BZ792" s="24"/>
      <c r="CA792" s="24"/>
      <c r="CB792" s="24"/>
      <c r="CC792" s="24"/>
      <c r="CD792" s="24"/>
      <c r="CE792" s="24"/>
      <c r="CF792" s="24"/>
      <c r="CG792" s="24"/>
      <c r="CH792" s="24"/>
      <c r="CI792" s="24"/>
      <c r="CJ792" s="24"/>
      <c r="CK792" s="24"/>
      <c r="CL792" s="24"/>
      <c r="CM792" s="24"/>
    </row>
    <row r="793" spans="17:91" x14ac:dyDescent="0.3">
      <c r="Q793" s="24"/>
      <c r="R793" s="24"/>
      <c r="S793" s="24"/>
      <c r="T793" s="24"/>
      <c r="U793" s="24"/>
      <c r="V793" s="24"/>
      <c r="W793" s="24"/>
      <c r="X793" s="24"/>
      <c r="Y793" s="24"/>
      <c r="Z793" s="24"/>
      <c r="AA793" s="24"/>
      <c r="AB793" s="24"/>
      <c r="AC793" s="24"/>
      <c r="AD793" s="24"/>
      <c r="AE793" s="24"/>
      <c r="AF793" s="24"/>
      <c r="AG793" s="24"/>
      <c r="AH793" s="24"/>
      <c r="AI793" s="24"/>
      <c r="AJ793" s="24"/>
      <c r="AK793" s="24"/>
      <c r="AL793" s="24"/>
      <c r="AM793" s="24"/>
      <c r="AN793" s="24"/>
      <c r="AO793" s="24"/>
      <c r="AP793" s="24"/>
      <c r="AQ793" s="24"/>
      <c r="AR793" s="24"/>
      <c r="AS793" s="24"/>
      <c r="AT793" s="24"/>
      <c r="AU793" s="24"/>
      <c r="AV793" s="24"/>
      <c r="AW793" s="24"/>
      <c r="AX793" s="24"/>
      <c r="AY793" s="24"/>
      <c r="AZ793" s="24"/>
      <c r="BA793" s="24"/>
      <c r="BB793" s="24"/>
      <c r="BC793" s="24"/>
      <c r="BD793" s="24"/>
      <c r="BE793" s="24"/>
      <c r="BF793" s="24"/>
      <c r="BG793" s="24"/>
      <c r="BH793" s="24"/>
      <c r="BI793" s="24"/>
      <c r="BJ793" s="24"/>
      <c r="BK793" s="24"/>
      <c r="BL793" s="24"/>
      <c r="BM793" s="24"/>
      <c r="BN793" s="24"/>
      <c r="BO793" s="24"/>
      <c r="BP793" s="24"/>
      <c r="BQ793" s="24"/>
      <c r="BR793" s="24"/>
      <c r="BS793" s="24"/>
      <c r="BT793" s="24"/>
      <c r="BU793" s="24"/>
      <c r="BV793" s="24"/>
      <c r="BW793" s="24"/>
      <c r="BX793" s="24"/>
      <c r="BY793" s="24"/>
      <c r="BZ793" s="24"/>
      <c r="CA793" s="24"/>
      <c r="CB793" s="24"/>
      <c r="CC793" s="24"/>
      <c r="CD793" s="24"/>
      <c r="CE793" s="24"/>
      <c r="CF793" s="24"/>
      <c r="CG793" s="24"/>
      <c r="CH793" s="24"/>
      <c r="CI793" s="24"/>
      <c r="CJ793" s="24"/>
      <c r="CK793" s="24"/>
      <c r="CL793" s="24"/>
      <c r="CM793" s="24"/>
    </row>
    <row r="794" spans="17:91" x14ac:dyDescent="0.3">
      <c r="Q794" s="24"/>
      <c r="R794" s="24"/>
      <c r="S794" s="24"/>
      <c r="T794" s="24"/>
      <c r="U794" s="24"/>
      <c r="V794" s="24"/>
      <c r="W794" s="24"/>
      <c r="X794" s="24"/>
      <c r="Y794" s="24"/>
      <c r="Z794" s="24"/>
      <c r="AA794" s="24"/>
      <c r="AB794" s="24"/>
      <c r="AC794" s="24"/>
      <c r="AD794" s="24"/>
      <c r="AE794" s="24"/>
      <c r="AF794" s="24"/>
      <c r="AG794" s="24"/>
      <c r="AH794" s="24"/>
      <c r="AI794" s="24"/>
      <c r="AJ794" s="24"/>
      <c r="AK794" s="24"/>
      <c r="AL794" s="24"/>
      <c r="AM794" s="24"/>
      <c r="AN794" s="24"/>
      <c r="AO794" s="24"/>
      <c r="AP794" s="24"/>
      <c r="AQ794" s="24"/>
      <c r="AR794" s="24"/>
      <c r="AS794" s="24"/>
      <c r="AT794" s="24"/>
      <c r="AU794" s="24"/>
      <c r="AV794" s="24"/>
      <c r="AW794" s="24"/>
      <c r="AX794" s="24"/>
      <c r="AY794" s="24"/>
      <c r="AZ794" s="24"/>
      <c r="BA794" s="24"/>
      <c r="BB794" s="24"/>
      <c r="BC794" s="24"/>
      <c r="BD794" s="24"/>
      <c r="BE794" s="24"/>
      <c r="BF794" s="24"/>
      <c r="BG794" s="24"/>
      <c r="BH794" s="24"/>
      <c r="BI794" s="24"/>
      <c r="BJ794" s="24"/>
      <c r="BK794" s="24"/>
      <c r="BL794" s="24"/>
      <c r="BM794" s="24"/>
      <c r="BN794" s="24"/>
      <c r="BO794" s="24"/>
      <c r="BP794" s="24"/>
      <c r="BQ794" s="24"/>
      <c r="BR794" s="24"/>
      <c r="BS794" s="24"/>
      <c r="BT794" s="24"/>
      <c r="BU794" s="24"/>
      <c r="BV794" s="24"/>
      <c r="BW794" s="24"/>
      <c r="BX794" s="24"/>
      <c r="BY794" s="24"/>
      <c r="BZ794" s="24"/>
      <c r="CA794" s="24"/>
      <c r="CB794" s="24"/>
      <c r="CC794" s="24"/>
      <c r="CD794" s="24"/>
      <c r="CE794" s="24"/>
      <c r="CF794" s="24"/>
      <c r="CG794" s="24"/>
      <c r="CH794" s="24"/>
      <c r="CI794" s="24"/>
      <c r="CJ794" s="24"/>
      <c r="CK794" s="24"/>
      <c r="CL794" s="24"/>
      <c r="CM794" s="24"/>
    </row>
    <row r="795" spans="17:91" x14ac:dyDescent="0.3">
      <c r="Q795" s="24"/>
      <c r="R795" s="24"/>
      <c r="S795" s="24"/>
      <c r="T795" s="24"/>
      <c r="U795" s="24"/>
      <c r="V795" s="24"/>
      <c r="W795" s="24"/>
      <c r="X795" s="24"/>
      <c r="Y795" s="24"/>
      <c r="Z795" s="24"/>
      <c r="AA795" s="24"/>
      <c r="AB795" s="24"/>
      <c r="AC795" s="24"/>
      <c r="AD795" s="24"/>
      <c r="AE795" s="24"/>
      <c r="AF795" s="24"/>
      <c r="AG795" s="24"/>
      <c r="AH795" s="24"/>
      <c r="AI795" s="24"/>
      <c r="AJ795" s="24"/>
      <c r="AK795" s="24"/>
      <c r="AL795" s="24"/>
      <c r="AM795" s="24"/>
      <c r="AN795" s="24"/>
      <c r="AO795" s="24"/>
      <c r="AP795" s="24"/>
      <c r="AQ795" s="24"/>
      <c r="AR795" s="24"/>
      <c r="AS795" s="24"/>
      <c r="AT795" s="24"/>
      <c r="AU795" s="24"/>
      <c r="AV795" s="24"/>
      <c r="AW795" s="24"/>
      <c r="AX795" s="24"/>
      <c r="AY795" s="24"/>
      <c r="AZ795" s="24"/>
      <c r="BA795" s="24"/>
      <c r="BB795" s="24"/>
      <c r="BC795" s="24"/>
      <c r="BD795" s="24"/>
      <c r="BE795" s="24"/>
      <c r="BF795" s="24"/>
      <c r="BG795" s="24"/>
      <c r="BH795" s="24"/>
      <c r="BI795" s="24"/>
      <c r="BJ795" s="24"/>
      <c r="BK795" s="24"/>
      <c r="BL795" s="24"/>
      <c r="BM795" s="24"/>
      <c r="BN795" s="24"/>
      <c r="BO795" s="24"/>
      <c r="BP795" s="24"/>
      <c r="BQ795" s="24"/>
      <c r="BR795" s="24"/>
      <c r="BS795" s="24"/>
      <c r="BT795" s="24"/>
      <c r="BU795" s="24"/>
      <c r="BV795" s="24"/>
      <c r="BW795" s="24"/>
      <c r="BX795" s="24"/>
      <c r="BY795" s="24"/>
      <c r="BZ795" s="24"/>
      <c r="CA795" s="24"/>
      <c r="CB795" s="24"/>
      <c r="CC795" s="24"/>
      <c r="CD795" s="24"/>
      <c r="CE795" s="24"/>
      <c r="CF795" s="24"/>
      <c r="CG795" s="24"/>
      <c r="CH795" s="24"/>
      <c r="CI795" s="24"/>
      <c r="CJ795" s="24"/>
      <c r="CK795" s="24"/>
      <c r="CL795" s="24"/>
      <c r="CM795" s="24"/>
    </row>
    <row r="796" spans="17:91" x14ac:dyDescent="0.3">
      <c r="Q796" s="24"/>
      <c r="R796" s="24"/>
      <c r="S796" s="24"/>
      <c r="T796" s="24"/>
      <c r="U796" s="24"/>
      <c r="V796" s="24"/>
      <c r="W796" s="24"/>
      <c r="X796" s="24"/>
      <c r="Y796" s="24"/>
      <c r="Z796" s="24"/>
      <c r="AA796" s="24"/>
      <c r="AB796" s="24"/>
      <c r="AC796" s="24"/>
      <c r="AD796" s="24"/>
      <c r="AE796" s="24"/>
      <c r="AF796" s="24"/>
      <c r="AG796" s="24"/>
      <c r="AH796" s="24"/>
      <c r="AI796" s="24"/>
      <c r="AJ796" s="24"/>
      <c r="AK796" s="24"/>
      <c r="AL796" s="24"/>
      <c r="AM796" s="24"/>
      <c r="AN796" s="24"/>
      <c r="AO796" s="24"/>
      <c r="AP796" s="24"/>
      <c r="AQ796" s="24"/>
      <c r="AR796" s="24"/>
      <c r="AS796" s="24"/>
      <c r="AT796" s="24"/>
      <c r="AU796" s="24"/>
      <c r="AV796" s="24"/>
      <c r="AW796" s="24"/>
      <c r="AX796" s="24"/>
      <c r="AY796" s="24"/>
      <c r="AZ796" s="24"/>
      <c r="BA796" s="24"/>
      <c r="BB796" s="24"/>
      <c r="BC796" s="24"/>
      <c r="BD796" s="24"/>
      <c r="BE796" s="24"/>
      <c r="BF796" s="24"/>
      <c r="BG796" s="24"/>
      <c r="BH796" s="24"/>
      <c r="BI796" s="24"/>
      <c r="BJ796" s="24"/>
      <c r="BK796" s="24"/>
      <c r="BL796" s="24"/>
      <c r="BM796" s="24"/>
      <c r="BN796" s="24"/>
      <c r="BO796" s="24"/>
      <c r="BP796" s="24"/>
      <c r="BQ796" s="24"/>
      <c r="BR796" s="24"/>
      <c r="BS796" s="24"/>
      <c r="BT796" s="24"/>
      <c r="BU796" s="24"/>
      <c r="BV796" s="24"/>
      <c r="BW796" s="24"/>
      <c r="BX796" s="24"/>
      <c r="BY796" s="24"/>
      <c r="BZ796" s="24"/>
      <c r="CA796" s="24"/>
      <c r="CB796" s="24"/>
      <c r="CC796" s="24"/>
      <c r="CD796" s="24"/>
      <c r="CE796" s="24"/>
      <c r="CF796" s="24"/>
      <c r="CG796" s="24"/>
      <c r="CH796" s="24"/>
      <c r="CI796" s="24"/>
      <c r="CJ796" s="24"/>
      <c r="CK796" s="24"/>
      <c r="CL796" s="24"/>
      <c r="CM796" s="24"/>
    </row>
    <row r="797" spans="17:91" x14ac:dyDescent="0.3">
      <c r="Q797" s="24"/>
      <c r="R797" s="24"/>
      <c r="S797" s="24"/>
      <c r="T797" s="24"/>
      <c r="U797" s="24"/>
      <c r="V797" s="24"/>
      <c r="W797" s="24"/>
      <c r="X797" s="24"/>
      <c r="Y797" s="24"/>
      <c r="Z797" s="24"/>
      <c r="AA797" s="24"/>
      <c r="AB797" s="24"/>
      <c r="AC797" s="24"/>
      <c r="AD797" s="24"/>
      <c r="AE797" s="24"/>
      <c r="AF797" s="24"/>
      <c r="AG797" s="24"/>
      <c r="AH797" s="24"/>
      <c r="AI797" s="24"/>
      <c r="AJ797" s="24"/>
      <c r="AK797" s="24"/>
      <c r="AL797" s="24"/>
      <c r="AM797" s="24"/>
      <c r="AN797" s="24"/>
      <c r="AO797" s="24"/>
      <c r="AP797" s="24"/>
      <c r="AQ797" s="24"/>
      <c r="AR797" s="24"/>
      <c r="AS797" s="24"/>
      <c r="AT797" s="24"/>
      <c r="AU797" s="24"/>
      <c r="AV797" s="24"/>
      <c r="AW797" s="24"/>
      <c r="AX797" s="24"/>
      <c r="AY797" s="24"/>
      <c r="AZ797" s="24"/>
      <c r="BA797" s="24"/>
      <c r="BB797" s="24"/>
      <c r="BC797" s="24"/>
      <c r="BD797" s="24"/>
      <c r="BE797" s="24"/>
      <c r="BF797" s="24"/>
      <c r="BG797" s="24"/>
      <c r="BH797" s="24"/>
      <c r="BI797" s="24"/>
      <c r="BJ797" s="24"/>
      <c r="BK797" s="24"/>
      <c r="BL797" s="24"/>
      <c r="BM797" s="24"/>
      <c r="BN797" s="24"/>
      <c r="BO797" s="24"/>
      <c r="BP797" s="24"/>
      <c r="BQ797" s="24"/>
      <c r="BR797" s="24"/>
      <c r="BS797" s="24"/>
      <c r="BT797" s="24"/>
      <c r="BU797" s="24"/>
      <c r="BV797" s="24"/>
      <c r="BW797" s="24"/>
      <c r="BX797" s="24"/>
      <c r="BY797" s="24"/>
      <c r="BZ797" s="24"/>
      <c r="CA797" s="24"/>
      <c r="CB797" s="24"/>
      <c r="CC797" s="24"/>
      <c r="CD797" s="24"/>
      <c r="CE797" s="24"/>
      <c r="CF797" s="24"/>
      <c r="CG797" s="24"/>
      <c r="CH797" s="24"/>
      <c r="CI797" s="24"/>
      <c r="CJ797" s="24"/>
      <c r="CK797" s="24"/>
      <c r="CL797" s="24"/>
      <c r="CM797" s="24"/>
    </row>
    <row r="798" spans="17:91" x14ac:dyDescent="0.3">
      <c r="Q798" s="24"/>
      <c r="R798" s="24"/>
      <c r="S798" s="24"/>
      <c r="T798" s="24"/>
      <c r="U798" s="24"/>
      <c r="V798" s="24"/>
      <c r="W798" s="24"/>
      <c r="X798" s="24"/>
      <c r="Y798" s="24"/>
      <c r="Z798" s="24"/>
      <c r="AA798" s="24"/>
      <c r="AB798" s="24"/>
      <c r="AC798" s="24"/>
      <c r="AD798" s="24"/>
      <c r="AE798" s="24"/>
      <c r="AF798" s="24"/>
      <c r="AG798" s="24"/>
      <c r="AH798" s="24"/>
      <c r="AI798" s="24"/>
      <c r="AJ798" s="24"/>
      <c r="AK798" s="24"/>
      <c r="AL798" s="24"/>
      <c r="AM798" s="24"/>
      <c r="AN798" s="24"/>
      <c r="AO798" s="24"/>
      <c r="AP798" s="24"/>
      <c r="AQ798" s="24"/>
      <c r="AR798" s="24"/>
      <c r="AS798" s="24"/>
      <c r="AT798" s="24"/>
      <c r="AU798" s="24"/>
      <c r="AV798" s="24"/>
      <c r="AW798" s="24"/>
      <c r="AX798" s="24"/>
      <c r="AY798" s="24"/>
      <c r="AZ798" s="24"/>
      <c r="BA798" s="24"/>
      <c r="BB798" s="24"/>
      <c r="BC798" s="24"/>
      <c r="BD798" s="24"/>
      <c r="BE798" s="24"/>
      <c r="BF798" s="24"/>
      <c r="BG798" s="24"/>
      <c r="BH798" s="24"/>
      <c r="BI798" s="24"/>
      <c r="BJ798" s="24"/>
      <c r="BK798" s="24"/>
      <c r="BL798" s="24"/>
      <c r="BM798" s="24"/>
      <c r="BN798" s="24"/>
      <c r="BO798" s="24"/>
      <c r="BP798" s="24"/>
      <c r="BQ798" s="24"/>
      <c r="BR798" s="24"/>
      <c r="BS798" s="24"/>
      <c r="BT798" s="24"/>
      <c r="BU798" s="24"/>
      <c r="BV798" s="24"/>
      <c r="BW798" s="24"/>
      <c r="BX798" s="24"/>
      <c r="BY798" s="24"/>
      <c r="BZ798" s="24"/>
      <c r="CA798" s="24"/>
      <c r="CB798" s="24"/>
      <c r="CC798" s="24"/>
      <c r="CD798" s="24"/>
      <c r="CE798" s="24"/>
      <c r="CF798" s="24"/>
      <c r="CG798" s="24"/>
      <c r="CH798" s="24"/>
      <c r="CI798" s="24"/>
      <c r="CJ798" s="24"/>
      <c r="CK798" s="24"/>
      <c r="CL798" s="24"/>
      <c r="CM798" s="24"/>
    </row>
    <row r="799" spans="17:91" x14ac:dyDescent="0.3">
      <c r="Q799" s="24"/>
      <c r="R799" s="24"/>
      <c r="S799" s="24"/>
      <c r="T799" s="24"/>
      <c r="U799" s="24"/>
      <c r="V799" s="24"/>
      <c r="W799" s="24"/>
      <c r="X799" s="24"/>
      <c r="Y799" s="24"/>
      <c r="Z799" s="24"/>
      <c r="AA799" s="24"/>
      <c r="AB799" s="24"/>
      <c r="AC799" s="24"/>
      <c r="AD799" s="24"/>
      <c r="AE799" s="24"/>
      <c r="AF799" s="24"/>
      <c r="AG799" s="24"/>
      <c r="AH799" s="24"/>
      <c r="AI799" s="24"/>
      <c r="AJ799" s="24"/>
      <c r="AK799" s="24"/>
      <c r="AL799" s="24"/>
      <c r="AM799" s="24"/>
      <c r="AN799" s="24"/>
      <c r="AO799" s="24"/>
      <c r="AP799" s="24"/>
      <c r="AQ799" s="24"/>
      <c r="AR799" s="24"/>
      <c r="AS799" s="24"/>
      <c r="AT799" s="24"/>
      <c r="AU799" s="24"/>
      <c r="AV799" s="24"/>
      <c r="AW799" s="24"/>
      <c r="AX799" s="24"/>
      <c r="AY799" s="24"/>
      <c r="AZ799" s="24"/>
      <c r="BA799" s="24"/>
      <c r="BB799" s="24"/>
      <c r="BC799" s="24"/>
      <c r="BD799" s="24"/>
      <c r="BE799" s="24"/>
      <c r="BF799" s="24"/>
      <c r="BG799" s="24"/>
      <c r="BH799" s="24"/>
      <c r="BI799" s="24"/>
      <c r="BJ799" s="24"/>
      <c r="BK799" s="24"/>
      <c r="BL799" s="24"/>
      <c r="BM799" s="24"/>
      <c r="BN799" s="24"/>
      <c r="BO799" s="24"/>
      <c r="BP799" s="24"/>
      <c r="BQ799" s="24"/>
      <c r="BR799" s="24"/>
      <c r="BS799" s="24"/>
      <c r="BT799" s="24"/>
      <c r="BU799" s="24"/>
      <c r="BV799" s="24"/>
      <c r="BW799" s="24"/>
      <c r="BX799" s="24"/>
      <c r="BY799" s="24"/>
      <c r="BZ799" s="24"/>
      <c r="CA799" s="24"/>
      <c r="CB799" s="24"/>
      <c r="CC799" s="24"/>
      <c r="CD799" s="24"/>
      <c r="CE799" s="24"/>
      <c r="CF799" s="24"/>
      <c r="CG799" s="24"/>
      <c r="CH799" s="24"/>
      <c r="CI799" s="24"/>
      <c r="CJ799" s="24"/>
      <c r="CK799" s="24"/>
      <c r="CL799" s="24"/>
      <c r="CM799" s="24"/>
    </row>
    <row r="800" spans="17:91" x14ac:dyDescent="0.3">
      <c r="Q800" s="24"/>
      <c r="R800" s="24"/>
      <c r="S800" s="24"/>
      <c r="T800" s="24"/>
      <c r="U800" s="24"/>
      <c r="V800" s="24"/>
      <c r="W800" s="24"/>
      <c r="X800" s="24"/>
      <c r="Y800" s="24"/>
      <c r="Z800" s="24"/>
      <c r="AA800" s="24"/>
      <c r="AB800" s="24"/>
      <c r="AC800" s="24"/>
      <c r="AD800" s="24"/>
      <c r="AE800" s="24"/>
      <c r="AF800" s="24"/>
      <c r="AG800" s="24"/>
      <c r="AH800" s="24"/>
      <c r="AI800" s="24"/>
      <c r="AJ800" s="24"/>
      <c r="AK800" s="24"/>
      <c r="AL800" s="24"/>
      <c r="AM800" s="24"/>
      <c r="AN800" s="24"/>
      <c r="AO800" s="24"/>
      <c r="AP800" s="24"/>
      <c r="AQ800" s="24"/>
      <c r="AR800" s="24"/>
      <c r="AS800" s="24"/>
      <c r="AT800" s="24"/>
      <c r="AU800" s="24"/>
      <c r="AV800" s="24"/>
      <c r="AW800" s="24"/>
      <c r="AX800" s="24"/>
      <c r="AY800" s="24"/>
      <c r="AZ800" s="24"/>
      <c r="BA800" s="24"/>
      <c r="BB800" s="24"/>
      <c r="BC800" s="24"/>
      <c r="BD800" s="24"/>
      <c r="BE800" s="24"/>
      <c r="BF800" s="24"/>
      <c r="BG800" s="24"/>
      <c r="BH800" s="24"/>
      <c r="BI800" s="24"/>
      <c r="BJ800" s="24"/>
      <c r="BK800" s="24"/>
      <c r="BL800" s="24"/>
      <c r="BM800" s="24"/>
      <c r="BN800" s="24"/>
      <c r="BO800" s="24"/>
      <c r="BP800" s="24"/>
      <c r="BQ800" s="24"/>
      <c r="BR800" s="24"/>
      <c r="BS800" s="24"/>
      <c r="BT800" s="24"/>
      <c r="BU800" s="24"/>
      <c r="BV800" s="24"/>
      <c r="BW800" s="24"/>
      <c r="BX800" s="24"/>
      <c r="BY800" s="24"/>
      <c r="BZ800" s="24"/>
      <c r="CA800" s="24"/>
      <c r="CB800" s="24"/>
      <c r="CC800" s="24"/>
      <c r="CD800" s="24"/>
      <c r="CE800" s="24"/>
      <c r="CF800" s="24"/>
      <c r="CG800" s="24"/>
      <c r="CH800" s="24"/>
      <c r="CI800" s="24"/>
      <c r="CJ800" s="24"/>
      <c r="CK800" s="24"/>
      <c r="CL800" s="24"/>
      <c r="CM800" s="24"/>
    </row>
    <row r="801" spans="17:91" x14ac:dyDescent="0.3">
      <c r="Q801" s="24"/>
      <c r="R801" s="24"/>
      <c r="S801" s="24"/>
      <c r="T801" s="24"/>
      <c r="U801" s="24"/>
      <c r="V801" s="24"/>
      <c r="W801" s="24"/>
      <c r="X801" s="24"/>
      <c r="Y801" s="24"/>
      <c r="Z801" s="24"/>
      <c r="AA801" s="24"/>
      <c r="AB801" s="24"/>
      <c r="AC801" s="24"/>
      <c r="AD801" s="24"/>
      <c r="AE801" s="24"/>
      <c r="AF801" s="24"/>
      <c r="AG801" s="24"/>
      <c r="AH801" s="24"/>
      <c r="AI801" s="24"/>
      <c r="AJ801" s="24"/>
      <c r="AK801" s="24"/>
      <c r="AL801" s="24"/>
      <c r="AM801" s="24"/>
      <c r="AN801" s="24"/>
      <c r="AO801" s="24"/>
      <c r="AP801" s="24"/>
      <c r="AQ801" s="24"/>
      <c r="AR801" s="24"/>
      <c r="AS801" s="24"/>
      <c r="AT801" s="24"/>
      <c r="AU801" s="24"/>
      <c r="AV801" s="24"/>
      <c r="AW801" s="24"/>
      <c r="AX801" s="24"/>
      <c r="AY801" s="24"/>
      <c r="AZ801" s="24"/>
      <c r="BA801" s="24"/>
      <c r="BB801" s="24"/>
      <c r="BC801" s="24"/>
      <c r="BD801" s="24"/>
      <c r="BE801" s="24"/>
      <c r="BF801" s="24"/>
      <c r="BG801" s="24"/>
      <c r="BH801" s="24"/>
      <c r="BI801" s="24"/>
      <c r="BJ801" s="24"/>
      <c r="BK801" s="24"/>
      <c r="BL801" s="24"/>
      <c r="BM801" s="24"/>
      <c r="BN801" s="24"/>
      <c r="BO801" s="24"/>
      <c r="BP801" s="24"/>
      <c r="BQ801" s="24"/>
      <c r="BR801" s="24"/>
      <c r="BS801" s="24"/>
      <c r="BT801" s="24"/>
      <c r="BU801" s="24"/>
      <c r="BV801" s="24"/>
      <c r="BW801" s="24"/>
      <c r="BX801" s="24"/>
      <c r="BY801" s="24"/>
      <c r="BZ801" s="24"/>
      <c r="CA801" s="24"/>
      <c r="CB801" s="24"/>
      <c r="CC801" s="24"/>
      <c r="CD801" s="24"/>
      <c r="CE801" s="24"/>
      <c r="CF801" s="24"/>
      <c r="CG801" s="24"/>
      <c r="CH801" s="24"/>
      <c r="CI801" s="24"/>
      <c r="CJ801" s="24"/>
      <c r="CK801" s="24"/>
      <c r="CL801" s="24"/>
      <c r="CM801" s="24"/>
    </row>
    <row r="802" spans="17:91" x14ac:dyDescent="0.3">
      <c r="Q802" s="24"/>
      <c r="R802" s="24"/>
      <c r="S802" s="24"/>
      <c r="T802" s="24"/>
      <c r="U802" s="24"/>
      <c r="V802" s="24"/>
      <c r="W802" s="24"/>
      <c r="X802" s="24"/>
      <c r="Y802" s="24"/>
      <c r="Z802" s="24"/>
      <c r="AA802" s="24"/>
      <c r="AB802" s="24"/>
      <c r="AC802" s="24"/>
      <c r="AD802" s="24"/>
      <c r="AE802" s="24"/>
      <c r="AF802" s="24"/>
      <c r="AG802" s="24"/>
      <c r="AH802" s="24"/>
      <c r="AI802" s="24"/>
      <c r="AJ802" s="24"/>
      <c r="AK802" s="24"/>
      <c r="AL802" s="24"/>
      <c r="AM802" s="24"/>
      <c r="AN802" s="24"/>
      <c r="AO802" s="24"/>
      <c r="AP802" s="24"/>
      <c r="AQ802" s="24"/>
      <c r="AR802" s="24"/>
      <c r="AS802" s="24"/>
      <c r="AT802" s="24"/>
      <c r="AU802" s="24"/>
      <c r="AV802" s="24"/>
      <c r="AW802" s="24"/>
      <c r="AX802" s="24"/>
      <c r="AY802" s="24"/>
      <c r="AZ802" s="24"/>
      <c r="BA802" s="24"/>
      <c r="BB802" s="24"/>
      <c r="BC802" s="24"/>
      <c r="BD802" s="24"/>
      <c r="BE802" s="24"/>
      <c r="BF802" s="24"/>
      <c r="BG802" s="24"/>
      <c r="BH802" s="24"/>
      <c r="BI802" s="24"/>
      <c r="BJ802" s="24"/>
      <c r="BK802" s="24"/>
      <c r="BL802" s="24"/>
      <c r="BM802" s="24"/>
      <c r="BN802" s="24"/>
      <c r="BO802" s="24"/>
      <c r="BP802" s="24"/>
      <c r="BQ802" s="24"/>
      <c r="BR802" s="24"/>
      <c r="BS802" s="24"/>
      <c r="BT802" s="24"/>
      <c r="BU802" s="24"/>
      <c r="BV802" s="24"/>
      <c r="BW802" s="24"/>
      <c r="BX802" s="24"/>
      <c r="BY802" s="24"/>
      <c r="BZ802" s="24"/>
      <c r="CA802" s="24"/>
      <c r="CB802" s="24"/>
      <c r="CC802" s="24"/>
      <c r="CD802" s="24"/>
      <c r="CE802" s="24"/>
      <c r="CF802" s="24"/>
      <c r="CG802" s="24"/>
      <c r="CH802" s="24"/>
      <c r="CI802" s="24"/>
      <c r="CJ802" s="24"/>
      <c r="CK802" s="24"/>
      <c r="CL802" s="24"/>
      <c r="CM802" s="24"/>
    </row>
    <row r="803" spans="17:91" x14ac:dyDescent="0.3">
      <c r="Q803" s="24"/>
      <c r="R803" s="24"/>
      <c r="S803" s="24"/>
      <c r="T803" s="24"/>
      <c r="U803" s="24"/>
      <c r="V803" s="24"/>
      <c r="W803" s="24"/>
      <c r="X803" s="24"/>
      <c r="Y803" s="24"/>
      <c r="Z803" s="24"/>
      <c r="AA803" s="24"/>
      <c r="AB803" s="24"/>
      <c r="AC803" s="24"/>
      <c r="AD803" s="24"/>
      <c r="AE803" s="24"/>
      <c r="AF803" s="24"/>
      <c r="AG803" s="24"/>
      <c r="AH803" s="24"/>
      <c r="AI803" s="24"/>
      <c r="AJ803" s="24"/>
      <c r="AK803" s="24"/>
      <c r="AL803" s="24"/>
      <c r="AM803" s="24"/>
      <c r="AN803" s="24"/>
      <c r="AO803" s="24"/>
      <c r="AP803" s="24"/>
      <c r="AQ803" s="24"/>
      <c r="AR803" s="24"/>
      <c r="AS803" s="24"/>
      <c r="AT803" s="24"/>
      <c r="AU803" s="24"/>
      <c r="AV803" s="24"/>
      <c r="AW803" s="24"/>
      <c r="AX803" s="24"/>
      <c r="AY803" s="24"/>
      <c r="AZ803" s="24"/>
      <c r="BA803" s="24"/>
      <c r="BB803" s="24"/>
      <c r="BC803" s="24"/>
      <c r="BD803" s="24"/>
      <c r="BE803" s="24"/>
      <c r="BF803" s="24"/>
      <c r="BG803" s="24"/>
      <c r="BH803" s="24"/>
      <c r="BI803" s="24"/>
      <c r="BJ803" s="24"/>
      <c r="BK803" s="24"/>
      <c r="BL803" s="24"/>
      <c r="BM803" s="24"/>
      <c r="BN803" s="24"/>
      <c r="BO803" s="24"/>
      <c r="BP803" s="24"/>
      <c r="BQ803" s="24"/>
      <c r="BR803" s="24"/>
      <c r="BS803" s="24"/>
      <c r="BT803" s="24"/>
      <c r="BU803" s="24"/>
      <c r="BV803" s="24"/>
      <c r="BW803" s="24"/>
      <c r="BX803" s="24"/>
      <c r="BY803" s="24"/>
      <c r="BZ803" s="24"/>
      <c r="CA803" s="24"/>
      <c r="CB803" s="24"/>
      <c r="CC803" s="24"/>
      <c r="CD803" s="24"/>
      <c r="CE803" s="24"/>
      <c r="CF803" s="24"/>
      <c r="CG803" s="24"/>
      <c r="CH803" s="24"/>
      <c r="CI803" s="24"/>
      <c r="CJ803" s="24"/>
      <c r="CK803" s="24"/>
      <c r="CL803" s="24"/>
      <c r="CM803" s="24"/>
    </row>
    <row r="804" spans="17:91" x14ac:dyDescent="0.3">
      <c r="Q804" s="24"/>
      <c r="R804" s="24"/>
      <c r="S804" s="24"/>
      <c r="T804" s="24"/>
      <c r="U804" s="24"/>
      <c r="V804" s="24"/>
      <c r="W804" s="24"/>
      <c r="X804" s="24"/>
      <c r="Y804" s="24"/>
      <c r="Z804" s="24"/>
      <c r="AA804" s="24"/>
      <c r="AB804" s="24"/>
      <c r="AC804" s="24"/>
      <c r="AD804" s="24"/>
      <c r="AE804" s="24"/>
      <c r="AF804" s="24"/>
      <c r="AG804" s="24"/>
      <c r="AH804" s="24"/>
      <c r="AI804" s="24"/>
      <c r="AJ804" s="24"/>
      <c r="AK804" s="24"/>
      <c r="AL804" s="24"/>
      <c r="AM804" s="24"/>
      <c r="AN804" s="24"/>
      <c r="AO804" s="24"/>
      <c r="AP804" s="24"/>
      <c r="AQ804" s="24"/>
      <c r="AR804" s="24"/>
      <c r="AS804" s="24"/>
      <c r="AT804" s="24"/>
      <c r="AU804" s="24"/>
      <c r="AV804" s="24"/>
      <c r="AW804" s="24"/>
      <c r="AX804" s="24"/>
      <c r="AY804" s="24"/>
      <c r="AZ804" s="24"/>
      <c r="BA804" s="24"/>
      <c r="BB804" s="24"/>
      <c r="BC804" s="24"/>
      <c r="BD804" s="24"/>
      <c r="BE804" s="24"/>
      <c r="BF804" s="24"/>
      <c r="BG804" s="24"/>
      <c r="BH804" s="24"/>
      <c r="BI804" s="24"/>
      <c r="BJ804" s="24"/>
      <c r="BK804" s="24"/>
      <c r="BL804" s="24"/>
      <c r="BM804" s="24"/>
      <c r="BN804" s="24"/>
      <c r="BO804" s="24"/>
      <c r="BP804" s="24"/>
      <c r="BQ804" s="24"/>
      <c r="BR804" s="24"/>
      <c r="BS804" s="24"/>
      <c r="BT804" s="24"/>
      <c r="BU804" s="24"/>
      <c r="BV804" s="24"/>
      <c r="BW804" s="24"/>
      <c r="BX804" s="24"/>
      <c r="BY804" s="24"/>
      <c r="BZ804" s="24"/>
      <c r="CA804" s="24"/>
      <c r="CB804" s="24"/>
      <c r="CC804" s="24"/>
      <c r="CD804" s="24"/>
      <c r="CE804" s="24"/>
      <c r="CF804" s="24"/>
      <c r="CG804" s="24"/>
      <c r="CH804" s="24"/>
      <c r="CI804" s="24"/>
      <c r="CJ804" s="24"/>
      <c r="CK804" s="24"/>
      <c r="CL804" s="24"/>
      <c r="CM804" s="24"/>
    </row>
    <row r="805" spans="17:91" x14ac:dyDescent="0.3">
      <c r="Q805" s="24"/>
      <c r="R805" s="24"/>
      <c r="S805" s="24"/>
      <c r="T805" s="24"/>
      <c r="U805" s="24"/>
      <c r="V805" s="24"/>
      <c r="W805" s="24"/>
      <c r="X805" s="24"/>
      <c r="Y805" s="24"/>
      <c r="Z805" s="24"/>
      <c r="AA805" s="24"/>
      <c r="AB805" s="24"/>
      <c r="AC805" s="24"/>
      <c r="AD805" s="24"/>
      <c r="AE805" s="24"/>
      <c r="AF805" s="24"/>
      <c r="AG805" s="24"/>
      <c r="AH805" s="24"/>
      <c r="AI805" s="24"/>
      <c r="AJ805" s="24"/>
      <c r="AK805" s="24"/>
      <c r="AL805" s="24"/>
      <c r="AM805" s="24"/>
      <c r="AN805" s="24"/>
      <c r="AO805" s="24"/>
      <c r="AP805" s="24"/>
      <c r="AQ805" s="24"/>
      <c r="AR805" s="24"/>
      <c r="AS805" s="24"/>
      <c r="AT805" s="24"/>
      <c r="AU805" s="24"/>
      <c r="AV805" s="24"/>
      <c r="AW805" s="24"/>
      <c r="AX805" s="24"/>
      <c r="AY805" s="24"/>
      <c r="AZ805" s="24"/>
      <c r="BA805" s="24"/>
      <c r="BB805" s="24"/>
      <c r="BC805" s="24"/>
      <c r="BD805" s="24"/>
      <c r="BE805" s="24"/>
      <c r="BF805" s="24"/>
      <c r="BG805" s="24"/>
      <c r="BH805" s="24"/>
      <c r="BI805" s="24"/>
      <c r="BJ805" s="24"/>
      <c r="BK805" s="24"/>
      <c r="BL805" s="24"/>
      <c r="BM805" s="24"/>
      <c r="BN805" s="24"/>
      <c r="BO805" s="24"/>
      <c r="BP805" s="24"/>
      <c r="BQ805" s="24"/>
      <c r="BR805" s="24"/>
      <c r="BS805" s="24"/>
      <c r="BT805" s="24"/>
      <c r="BU805" s="24"/>
      <c r="BV805" s="24"/>
      <c r="BW805" s="24"/>
      <c r="BX805" s="24"/>
      <c r="BY805" s="24"/>
      <c r="BZ805" s="24"/>
      <c r="CA805" s="24"/>
      <c r="CB805" s="24"/>
      <c r="CC805" s="24"/>
      <c r="CD805" s="24"/>
      <c r="CE805" s="24"/>
      <c r="CF805" s="24"/>
      <c r="CG805" s="24"/>
      <c r="CH805" s="24"/>
      <c r="CI805" s="24"/>
      <c r="CJ805" s="24"/>
      <c r="CK805" s="24"/>
      <c r="CL805" s="24"/>
      <c r="CM805" s="24"/>
    </row>
    <row r="806" spans="17:91" x14ac:dyDescent="0.3">
      <c r="Q806" s="24"/>
      <c r="R806" s="24"/>
      <c r="S806" s="24"/>
      <c r="T806" s="24"/>
      <c r="U806" s="24"/>
      <c r="V806" s="24"/>
      <c r="W806" s="24"/>
      <c r="X806" s="24"/>
      <c r="Y806" s="24"/>
      <c r="Z806" s="24"/>
      <c r="AA806" s="24"/>
      <c r="AB806" s="24"/>
      <c r="AC806" s="24"/>
      <c r="AD806" s="24"/>
      <c r="AE806" s="24"/>
      <c r="AF806" s="24"/>
      <c r="AG806" s="24"/>
      <c r="AH806" s="24"/>
      <c r="AI806" s="24"/>
      <c r="AJ806" s="24"/>
      <c r="AK806" s="24"/>
      <c r="AL806" s="24"/>
      <c r="AM806" s="24"/>
      <c r="AN806" s="24"/>
      <c r="AO806" s="24"/>
      <c r="AP806" s="24"/>
      <c r="AQ806" s="24"/>
      <c r="AR806" s="24"/>
      <c r="AS806" s="24"/>
      <c r="AT806" s="24"/>
      <c r="AU806" s="24"/>
      <c r="AV806" s="24"/>
      <c r="AW806" s="24"/>
      <c r="AX806" s="24"/>
      <c r="AY806" s="24"/>
      <c r="AZ806" s="24"/>
      <c r="BA806" s="24"/>
      <c r="BB806" s="24"/>
      <c r="BC806" s="24"/>
      <c r="BD806" s="24"/>
      <c r="BE806" s="24"/>
      <c r="BF806" s="24"/>
      <c r="BG806" s="24"/>
      <c r="BH806" s="24"/>
      <c r="BI806" s="24"/>
      <c r="BJ806" s="24"/>
      <c r="BK806" s="24"/>
      <c r="BL806" s="24"/>
      <c r="BM806" s="24"/>
      <c r="BN806" s="24"/>
      <c r="BO806" s="24"/>
      <c r="BP806" s="24"/>
      <c r="BQ806" s="24"/>
      <c r="BR806" s="24"/>
      <c r="BS806" s="24"/>
      <c r="BT806" s="24"/>
      <c r="BU806" s="24"/>
      <c r="BV806" s="24"/>
      <c r="BW806" s="24"/>
      <c r="BX806" s="24"/>
      <c r="BY806" s="24"/>
      <c r="BZ806" s="24"/>
      <c r="CA806" s="24"/>
      <c r="CB806" s="24"/>
      <c r="CC806" s="24"/>
      <c r="CD806" s="24"/>
      <c r="CE806" s="24"/>
      <c r="CF806" s="24"/>
      <c r="CG806" s="24"/>
      <c r="CH806" s="24"/>
      <c r="CI806" s="24"/>
      <c r="CJ806" s="24"/>
      <c r="CK806" s="24"/>
      <c r="CL806" s="24"/>
      <c r="CM806" s="24"/>
    </row>
    <row r="807" spans="17:91" x14ac:dyDescent="0.3">
      <c r="Q807" s="24"/>
      <c r="R807" s="24"/>
      <c r="S807" s="24"/>
      <c r="T807" s="24"/>
      <c r="U807" s="24"/>
      <c r="V807" s="24"/>
      <c r="W807" s="24"/>
      <c r="X807" s="24"/>
      <c r="Y807" s="24"/>
      <c r="Z807" s="24"/>
      <c r="AA807" s="24"/>
      <c r="AB807" s="24"/>
      <c r="AC807" s="24"/>
      <c r="AD807" s="24"/>
      <c r="AE807" s="24"/>
      <c r="AF807" s="24"/>
      <c r="AG807" s="24"/>
      <c r="AH807" s="24"/>
      <c r="AI807" s="24"/>
      <c r="AJ807" s="24"/>
      <c r="AK807" s="24"/>
      <c r="AL807" s="24"/>
      <c r="AM807" s="24"/>
      <c r="AN807" s="24"/>
      <c r="AO807" s="24"/>
      <c r="AP807" s="24"/>
      <c r="AQ807" s="24"/>
      <c r="AR807" s="24"/>
      <c r="AS807" s="24"/>
      <c r="AT807" s="24"/>
      <c r="AU807" s="24"/>
      <c r="AV807" s="24"/>
      <c r="AW807" s="24"/>
      <c r="AX807" s="24"/>
      <c r="AY807" s="24"/>
      <c r="AZ807" s="24"/>
      <c r="BA807" s="24"/>
      <c r="BB807" s="24"/>
      <c r="BC807" s="24"/>
      <c r="BD807" s="24"/>
      <c r="BE807" s="24"/>
      <c r="BF807" s="24"/>
      <c r="BG807" s="24"/>
      <c r="BH807" s="24"/>
      <c r="BI807" s="24"/>
      <c r="BJ807" s="24"/>
      <c r="BK807" s="24"/>
      <c r="BL807" s="24"/>
      <c r="BM807" s="24"/>
      <c r="BN807" s="24"/>
      <c r="BO807" s="24"/>
      <c r="BP807" s="24"/>
      <c r="BQ807" s="24"/>
      <c r="BR807" s="24"/>
      <c r="BS807" s="24"/>
      <c r="BT807" s="24"/>
      <c r="BU807" s="24"/>
      <c r="BV807" s="24"/>
      <c r="BW807" s="24"/>
      <c r="BX807" s="24"/>
      <c r="BY807" s="24"/>
      <c r="BZ807" s="24"/>
      <c r="CA807" s="24"/>
      <c r="CB807" s="24"/>
      <c r="CC807" s="24"/>
      <c r="CD807" s="24"/>
      <c r="CE807" s="24"/>
      <c r="CF807" s="24"/>
      <c r="CG807" s="24"/>
      <c r="CH807" s="24"/>
      <c r="CI807" s="24"/>
      <c r="CJ807" s="24"/>
      <c r="CK807" s="24"/>
      <c r="CL807" s="24"/>
      <c r="CM807" s="24"/>
    </row>
    <row r="808" spans="17:91" x14ac:dyDescent="0.3">
      <c r="Q808" s="24"/>
      <c r="R808" s="24"/>
      <c r="S808" s="24"/>
      <c r="T808" s="24"/>
      <c r="U808" s="24"/>
      <c r="V808" s="24"/>
      <c r="W808" s="24"/>
      <c r="X808" s="24"/>
      <c r="Y808" s="24"/>
      <c r="Z808" s="24"/>
      <c r="AA808" s="24"/>
      <c r="AB808" s="24"/>
      <c r="AC808" s="24"/>
      <c r="AD808" s="24"/>
      <c r="AE808" s="24"/>
      <c r="AF808" s="24"/>
      <c r="AG808" s="24"/>
      <c r="AH808" s="24"/>
      <c r="AI808" s="24"/>
      <c r="AJ808" s="24"/>
      <c r="AK808" s="24"/>
      <c r="AL808" s="24"/>
      <c r="AM808" s="24"/>
      <c r="AN808" s="24"/>
      <c r="AO808" s="24"/>
      <c r="AP808" s="24"/>
      <c r="AQ808" s="24"/>
      <c r="AR808" s="24"/>
      <c r="AS808" s="24"/>
      <c r="AT808" s="24"/>
      <c r="AU808" s="24"/>
      <c r="AV808" s="24"/>
      <c r="AW808" s="24"/>
      <c r="AX808" s="24"/>
      <c r="AY808" s="24"/>
      <c r="AZ808" s="24"/>
      <c r="BA808" s="24"/>
      <c r="BB808" s="24"/>
      <c r="BC808" s="24"/>
      <c r="BD808" s="24"/>
      <c r="BE808" s="24"/>
      <c r="BF808" s="24"/>
      <c r="BG808" s="24"/>
      <c r="BH808" s="24"/>
      <c r="BI808" s="24"/>
      <c r="BJ808" s="24"/>
      <c r="BK808" s="24"/>
      <c r="BL808" s="24"/>
      <c r="BM808" s="24"/>
      <c r="BN808" s="24"/>
      <c r="BO808" s="24"/>
      <c r="BP808" s="24"/>
      <c r="BQ808" s="24"/>
      <c r="BR808" s="24"/>
      <c r="BS808" s="24"/>
      <c r="BT808" s="24"/>
      <c r="BU808" s="24"/>
      <c r="BV808" s="24"/>
      <c r="BW808" s="24"/>
      <c r="BX808" s="24"/>
      <c r="BY808" s="24"/>
      <c r="BZ808" s="24"/>
      <c r="CA808" s="24"/>
      <c r="CB808" s="24"/>
      <c r="CC808" s="24"/>
      <c r="CD808" s="24"/>
      <c r="CE808" s="24"/>
      <c r="CF808" s="24"/>
      <c r="CG808" s="24"/>
      <c r="CH808" s="24"/>
      <c r="CI808" s="24"/>
      <c r="CJ808" s="24"/>
      <c r="CK808" s="24"/>
      <c r="CL808" s="24"/>
      <c r="CM808" s="24"/>
    </row>
    <row r="809" spans="17:91" x14ac:dyDescent="0.3">
      <c r="Q809" s="24"/>
      <c r="R809" s="24"/>
      <c r="S809" s="24"/>
      <c r="T809" s="24"/>
      <c r="U809" s="24"/>
      <c r="V809" s="24"/>
      <c r="W809" s="24"/>
      <c r="X809" s="24"/>
      <c r="Y809" s="24"/>
      <c r="Z809" s="24"/>
      <c r="AA809" s="24"/>
      <c r="AB809" s="24"/>
      <c r="AC809" s="24"/>
      <c r="AD809" s="24"/>
      <c r="AE809" s="24"/>
      <c r="AF809" s="24"/>
      <c r="AG809" s="24"/>
      <c r="AH809" s="24"/>
      <c r="AI809" s="24"/>
      <c r="AJ809" s="24"/>
      <c r="AK809" s="24"/>
      <c r="AL809" s="24"/>
      <c r="AM809" s="24"/>
      <c r="AN809" s="24"/>
      <c r="AO809" s="24"/>
      <c r="AP809" s="24"/>
      <c r="AQ809" s="24"/>
      <c r="AR809" s="24"/>
      <c r="AS809" s="24"/>
      <c r="AT809" s="24"/>
      <c r="AU809" s="24"/>
      <c r="AV809" s="24"/>
      <c r="AW809" s="24"/>
      <c r="AX809" s="24"/>
      <c r="AY809" s="24"/>
      <c r="AZ809" s="24"/>
      <c r="BA809" s="24"/>
      <c r="BB809" s="24"/>
      <c r="BC809" s="24"/>
      <c r="BD809" s="24"/>
      <c r="BE809" s="24"/>
      <c r="BF809" s="24"/>
      <c r="BG809" s="24"/>
      <c r="BH809" s="24"/>
      <c r="BI809" s="24"/>
      <c r="BJ809" s="24"/>
      <c r="BK809" s="24"/>
      <c r="BL809" s="24"/>
      <c r="BM809" s="24"/>
      <c r="BN809" s="24"/>
      <c r="BO809" s="24"/>
      <c r="BP809" s="24"/>
      <c r="BQ809" s="24"/>
      <c r="BR809" s="24"/>
      <c r="BS809" s="24"/>
      <c r="BT809" s="24"/>
      <c r="BU809" s="24"/>
      <c r="BV809" s="24"/>
      <c r="BW809" s="24"/>
      <c r="BX809" s="24"/>
      <c r="BY809" s="24"/>
      <c r="BZ809" s="24"/>
      <c r="CA809" s="24"/>
      <c r="CB809" s="24"/>
      <c r="CC809" s="24"/>
      <c r="CD809" s="24"/>
      <c r="CE809" s="24"/>
      <c r="CF809" s="24"/>
      <c r="CG809" s="24"/>
      <c r="CH809" s="24"/>
      <c r="CI809" s="24"/>
      <c r="CJ809" s="24"/>
      <c r="CK809" s="24"/>
      <c r="CL809" s="24"/>
      <c r="CM809" s="24"/>
    </row>
    <row r="810" spans="17:91" x14ac:dyDescent="0.3">
      <c r="Q810" s="24"/>
      <c r="R810" s="24"/>
      <c r="S810" s="24"/>
      <c r="T810" s="24"/>
      <c r="U810" s="24"/>
      <c r="V810" s="24"/>
      <c r="W810" s="24"/>
      <c r="X810" s="24"/>
      <c r="Y810" s="24"/>
      <c r="Z810" s="24"/>
      <c r="AA810" s="24"/>
      <c r="AB810" s="24"/>
      <c r="AC810" s="24"/>
      <c r="AD810" s="24"/>
      <c r="AE810" s="24"/>
      <c r="AF810" s="24"/>
      <c r="AG810" s="24"/>
      <c r="AH810" s="24"/>
      <c r="AI810" s="24"/>
      <c r="AJ810" s="24"/>
      <c r="AK810" s="24"/>
      <c r="AL810" s="24"/>
      <c r="AM810" s="24"/>
      <c r="AN810" s="24"/>
      <c r="AO810" s="24"/>
      <c r="AP810" s="24"/>
      <c r="AQ810" s="24"/>
      <c r="AR810" s="24"/>
      <c r="AS810" s="24"/>
      <c r="AT810" s="24"/>
      <c r="AU810" s="24"/>
      <c r="AV810" s="24"/>
      <c r="AW810" s="24"/>
      <c r="AX810" s="24"/>
      <c r="AY810" s="24"/>
      <c r="AZ810" s="24"/>
      <c r="BA810" s="24"/>
      <c r="BB810" s="24"/>
      <c r="BC810" s="24"/>
      <c r="BD810" s="24"/>
      <c r="BE810" s="24"/>
      <c r="BF810" s="24"/>
      <c r="BG810" s="24"/>
      <c r="BH810" s="24"/>
      <c r="BI810" s="24"/>
      <c r="BJ810" s="24"/>
      <c r="BK810" s="24"/>
      <c r="BL810" s="24"/>
      <c r="BM810" s="24"/>
      <c r="BN810" s="24"/>
      <c r="BO810" s="24"/>
      <c r="BP810" s="24"/>
      <c r="BQ810" s="24"/>
      <c r="BR810" s="24"/>
      <c r="BS810" s="24"/>
      <c r="BT810" s="24"/>
      <c r="BU810" s="24"/>
      <c r="BV810" s="24"/>
      <c r="BW810" s="24"/>
      <c r="BX810" s="24"/>
      <c r="BY810" s="24"/>
      <c r="BZ810" s="24"/>
      <c r="CA810" s="24"/>
      <c r="CB810" s="24"/>
      <c r="CC810" s="24"/>
      <c r="CD810" s="24"/>
      <c r="CE810" s="24"/>
      <c r="CF810" s="24"/>
      <c r="CG810" s="24"/>
      <c r="CH810" s="24"/>
      <c r="CI810" s="24"/>
      <c r="CJ810" s="24"/>
      <c r="CK810" s="24"/>
      <c r="CL810" s="24"/>
      <c r="CM810" s="24"/>
    </row>
    <row r="811" spans="17:91" x14ac:dyDescent="0.3">
      <c r="Q811" s="24"/>
      <c r="R811" s="24"/>
      <c r="S811" s="24"/>
      <c r="T811" s="24"/>
      <c r="U811" s="24"/>
      <c r="V811" s="24"/>
      <c r="W811" s="24"/>
      <c r="X811" s="24"/>
      <c r="Y811" s="24"/>
      <c r="Z811" s="24"/>
      <c r="AA811" s="24"/>
      <c r="AB811" s="24"/>
      <c r="AC811" s="24"/>
      <c r="AD811" s="24"/>
      <c r="AE811" s="24"/>
      <c r="AF811" s="24"/>
      <c r="AG811" s="24"/>
      <c r="AH811" s="24"/>
      <c r="AI811" s="24"/>
      <c r="AJ811" s="24"/>
      <c r="AK811" s="24"/>
      <c r="AL811" s="24"/>
      <c r="AM811" s="24"/>
      <c r="AN811" s="24"/>
      <c r="AO811" s="24"/>
      <c r="AP811" s="24"/>
      <c r="AQ811" s="24"/>
      <c r="AR811" s="24"/>
      <c r="AS811" s="24"/>
      <c r="AT811" s="24"/>
      <c r="AU811" s="24"/>
      <c r="AV811" s="24"/>
      <c r="AW811" s="24"/>
      <c r="AX811" s="24"/>
      <c r="AY811" s="24"/>
      <c r="AZ811" s="24"/>
      <c r="BA811" s="24"/>
      <c r="BB811" s="24"/>
      <c r="BC811" s="24"/>
      <c r="BD811" s="24"/>
      <c r="BE811" s="24"/>
      <c r="BF811" s="24"/>
      <c r="BG811" s="24"/>
      <c r="BH811" s="24"/>
      <c r="BI811" s="24"/>
      <c r="BJ811" s="24"/>
      <c r="BK811" s="24"/>
      <c r="BL811" s="24"/>
      <c r="BM811" s="24"/>
      <c r="BN811" s="24"/>
      <c r="BO811" s="24"/>
      <c r="BP811" s="24"/>
      <c r="BQ811" s="24"/>
      <c r="BR811" s="24"/>
      <c r="BS811" s="24"/>
      <c r="BT811" s="24"/>
      <c r="BU811" s="24"/>
      <c r="BV811" s="24"/>
      <c r="BW811" s="24"/>
      <c r="BX811" s="24"/>
      <c r="BY811" s="24"/>
      <c r="BZ811" s="24"/>
      <c r="CA811" s="24"/>
      <c r="CB811" s="24"/>
      <c r="CC811" s="24"/>
      <c r="CD811" s="24"/>
      <c r="CE811" s="24"/>
      <c r="CF811" s="24"/>
      <c r="CG811" s="24"/>
      <c r="CH811" s="24"/>
      <c r="CI811" s="24"/>
      <c r="CJ811" s="24"/>
      <c r="CK811" s="24"/>
      <c r="CL811" s="24"/>
      <c r="CM811" s="24"/>
    </row>
    <row r="812" spans="17:91" x14ac:dyDescent="0.3">
      <c r="Q812" s="24"/>
      <c r="R812" s="24"/>
      <c r="S812" s="24"/>
      <c r="T812" s="24"/>
      <c r="U812" s="24"/>
      <c r="V812" s="24"/>
      <c r="W812" s="24"/>
      <c r="X812" s="24"/>
      <c r="Y812" s="24"/>
      <c r="Z812" s="24"/>
      <c r="AA812" s="24"/>
      <c r="AB812" s="24"/>
      <c r="AC812" s="24"/>
      <c r="AD812" s="24"/>
      <c r="AE812" s="24"/>
      <c r="AF812" s="24"/>
      <c r="AG812" s="24"/>
      <c r="AH812" s="24"/>
      <c r="AI812" s="24"/>
      <c r="AJ812" s="24"/>
      <c r="AK812" s="24"/>
      <c r="AL812" s="24"/>
      <c r="AM812" s="24"/>
      <c r="AN812" s="24"/>
      <c r="AO812" s="24"/>
      <c r="AP812" s="24"/>
      <c r="AQ812" s="24"/>
      <c r="AR812" s="24"/>
      <c r="AS812" s="24"/>
      <c r="AT812" s="24"/>
      <c r="AU812" s="24"/>
      <c r="AV812" s="24"/>
      <c r="AW812" s="24"/>
      <c r="AX812" s="24"/>
      <c r="AY812" s="24"/>
      <c r="AZ812" s="24"/>
      <c r="BA812" s="24"/>
      <c r="BB812" s="24"/>
      <c r="BC812" s="24"/>
      <c r="BD812" s="24"/>
      <c r="BE812" s="24"/>
      <c r="BF812" s="24"/>
      <c r="BG812" s="24"/>
      <c r="BH812" s="24"/>
      <c r="BI812" s="24"/>
      <c r="BJ812" s="24"/>
      <c r="BK812" s="24"/>
      <c r="BL812" s="24"/>
      <c r="BM812" s="24"/>
      <c r="BN812" s="24"/>
      <c r="BO812" s="24"/>
      <c r="BP812" s="24"/>
      <c r="BQ812" s="24"/>
      <c r="BR812" s="24"/>
      <c r="BS812" s="24"/>
      <c r="BT812" s="24"/>
      <c r="BU812" s="24"/>
      <c r="BV812" s="24"/>
      <c r="BW812" s="24"/>
      <c r="BX812" s="24"/>
      <c r="BY812" s="24"/>
      <c r="BZ812" s="24"/>
      <c r="CA812" s="24"/>
      <c r="CB812" s="24"/>
      <c r="CC812" s="24"/>
      <c r="CD812" s="24"/>
      <c r="CE812" s="24"/>
      <c r="CF812" s="24"/>
      <c r="CG812" s="24"/>
      <c r="CH812" s="24"/>
      <c r="CI812" s="24"/>
      <c r="CJ812" s="24"/>
      <c r="CK812" s="24"/>
      <c r="CL812" s="24"/>
      <c r="CM812" s="24"/>
    </row>
    <row r="813" spans="17:91" x14ac:dyDescent="0.3">
      <c r="Q813" s="24"/>
      <c r="R813" s="24"/>
      <c r="S813" s="24"/>
      <c r="T813" s="24"/>
      <c r="U813" s="24"/>
      <c r="V813" s="24"/>
      <c r="W813" s="24"/>
      <c r="X813" s="24"/>
      <c r="Y813" s="24"/>
      <c r="Z813" s="24"/>
      <c r="AA813" s="24"/>
      <c r="AB813" s="24"/>
      <c r="AC813" s="24"/>
      <c r="AD813" s="24"/>
      <c r="AE813" s="24"/>
      <c r="AF813" s="24"/>
      <c r="AG813" s="24"/>
      <c r="AH813" s="24"/>
      <c r="AI813" s="24"/>
      <c r="AJ813" s="24"/>
      <c r="AK813" s="24"/>
      <c r="AL813" s="24"/>
      <c r="AM813" s="24"/>
      <c r="AN813" s="24"/>
      <c r="AO813" s="24"/>
      <c r="AP813" s="24"/>
      <c r="AQ813" s="24"/>
      <c r="AR813" s="24"/>
      <c r="AS813" s="24"/>
      <c r="AT813" s="24"/>
      <c r="AU813" s="24"/>
      <c r="AV813" s="24"/>
      <c r="AW813" s="24"/>
      <c r="AX813" s="24"/>
      <c r="AY813" s="24"/>
      <c r="AZ813" s="24"/>
      <c r="BA813" s="24"/>
      <c r="BB813" s="24"/>
      <c r="BC813" s="24"/>
      <c r="BD813" s="24"/>
      <c r="BE813" s="24"/>
      <c r="BF813" s="24"/>
      <c r="BG813" s="24"/>
      <c r="BH813" s="24"/>
      <c r="BI813" s="24"/>
      <c r="BJ813" s="24"/>
      <c r="BK813" s="24"/>
      <c r="BL813" s="24"/>
      <c r="BM813" s="24"/>
      <c r="BN813" s="24"/>
      <c r="BO813" s="24"/>
      <c r="BP813" s="24"/>
      <c r="BQ813" s="24"/>
      <c r="BR813" s="24"/>
      <c r="BS813" s="24"/>
      <c r="BT813" s="24"/>
      <c r="BU813" s="24"/>
      <c r="BV813" s="24"/>
      <c r="BW813" s="24"/>
      <c r="BX813" s="24"/>
      <c r="BY813" s="24"/>
      <c r="BZ813" s="24"/>
      <c r="CA813" s="24"/>
      <c r="CB813" s="24"/>
      <c r="CC813" s="24"/>
      <c r="CD813" s="24"/>
      <c r="CE813" s="24"/>
      <c r="CF813" s="24"/>
      <c r="CG813" s="24"/>
      <c r="CH813" s="24"/>
      <c r="CI813" s="24"/>
      <c r="CJ813" s="24"/>
      <c r="CK813" s="24"/>
      <c r="CL813" s="24"/>
      <c r="CM813" s="24"/>
    </row>
    <row r="814" spans="17:91" x14ac:dyDescent="0.3">
      <c r="Q814" s="24"/>
      <c r="R814" s="24"/>
      <c r="S814" s="24"/>
      <c r="T814" s="24"/>
      <c r="U814" s="24"/>
      <c r="V814" s="24"/>
      <c r="W814" s="24"/>
      <c r="X814" s="24"/>
      <c r="Y814" s="24"/>
      <c r="Z814" s="24"/>
      <c r="AA814" s="24"/>
      <c r="AB814" s="24"/>
      <c r="AC814" s="24"/>
      <c r="AD814" s="24"/>
      <c r="AE814" s="24"/>
      <c r="AF814" s="24"/>
      <c r="AG814" s="24"/>
      <c r="AH814" s="24"/>
      <c r="AI814" s="24"/>
      <c r="AJ814" s="24"/>
      <c r="AK814" s="24"/>
      <c r="AL814" s="24"/>
      <c r="AM814" s="24"/>
      <c r="AN814" s="24"/>
      <c r="AO814" s="24"/>
      <c r="AP814" s="24"/>
      <c r="AQ814" s="24"/>
      <c r="AR814" s="24"/>
      <c r="AS814" s="24"/>
      <c r="AT814" s="24"/>
      <c r="AU814" s="24"/>
      <c r="AV814" s="24"/>
      <c r="AW814" s="24"/>
      <c r="AX814" s="24"/>
      <c r="AY814" s="24"/>
      <c r="AZ814" s="24"/>
      <c r="BA814" s="24"/>
      <c r="BB814" s="24"/>
      <c r="BC814" s="24"/>
      <c r="BD814" s="24"/>
      <c r="BE814" s="24"/>
      <c r="BF814" s="24"/>
      <c r="BG814" s="24"/>
      <c r="BH814" s="24"/>
      <c r="BI814" s="24"/>
      <c r="BJ814" s="24"/>
      <c r="BK814" s="24"/>
      <c r="BL814" s="24"/>
      <c r="BM814" s="24"/>
      <c r="BN814" s="24"/>
      <c r="BO814" s="24"/>
      <c r="BP814" s="24"/>
      <c r="BQ814" s="24"/>
      <c r="BR814" s="24"/>
      <c r="BS814" s="24"/>
      <c r="BT814" s="24"/>
      <c r="BU814" s="24"/>
      <c r="BV814" s="24"/>
      <c r="BW814" s="24"/>
      <c r="BX814" s="24"/>
      <c r="BY814" s="24"/>
      <c r="BZ814" s="24"/>
      <c r="CA814" s="24"/>
      <c r="CB814" s="24"/>
      <c r="CC814" s="24"/>
      <c r="CD814" s="24"/>
      <c r="CE814" s="24"/>
      <c r="CF814" s="24"/>
      <c r="CG814" s="24"/>
      <c r="CH814" s="24"/>
      <c r="CI814" s="24"/>
      <c r="CJ814" s="24"/>
      <c r="CK814" s="24"/>
      <c r="CL814" s="24"/>
      <c r="CM814" s="24"/>
    </row>
    <row r="815" spans="17:91" x14ac:dyDescent="0.3">
      <c r="Q815" s="24"/>
      <c r="R815" s="24"/>
      <c r="S815" s="24"/>
      <c r="T815" s="24"/>
      <c r="U815" s="24"/>
      <c r="V815" s="24"/>
      <c r="W815" s="24"/>
      <c r="X815" s="24"/>
      <c r="Y815" s="24"/>
      <c r="Z815" s="24"/>
      <c r="AA815" s="24"/>
      <c r="AB815" s="24"/>
      <c r="AC815" s="24"/>
      <c r="AD815" s="24"/>
      <c r="AE815" s="24"/>
      <c r="AF815" s="24"/>
      <c r="AG815" s="24"/>
      <c r="AH815" s="24"/>
      <c r="AI815" s="24"/>
      <c r="AJ815" s="24"/>
      <c r="AK815" s="24"/>
      <c r="AL815" s="24"/>
      <c r="AM815" s="24"/>
      <c r="AN815" s="24"/>
      <c r="AO815" s="24"/>
      <c r="AP815" s="24"/>
      <c r="AQ815" s="24"/>
      <c r="AR815" s="24"/>
      <c r="AS815" s="24"/>
      <c r="AT815" s="24"/>
      <c r="AU815" s="24"/>
      <c r="AV815" s="24"/>
      <c r="AW815" s="24"/>
      <c r="AX815" s="24"/>
      <c r="AY815" s="24"/>
      <c r="AZ815" s="24"/>
      <c r="BA815" s="24"/>
      <c r="BB815" s="24"/>
      <c r="BC815" s="24"/>
      <c r="BD815" s="24"/>
      <c r="BE815" s="24"/>
      <c r="BF815" s="24"/>
      <c r="BG815" s="24"/>
      <c r="BH815" s="24"/>
      <c r="BI815" s="24"/>
      <c r="BJ815" s="24"/>
      <c r="BK815" s="24"/>
      <c r="BL815" s="24"/>
      <c r="BM815" s="24"/>
      <c r="BN815" s="24"/>
      <c r="BO815" s="24"/>
      <c r="BP815" s="24"/>
      <c r="BQ815" s="24"/>
      <c r="BR815" s="24"/>
      <c r="BS815" s="24"/>
      <c r="BT815" s="24"/>
      <c r="BU815" s="24"/>
      <c r="BV815" s="24"/>
      <c r="BW815" s="24"/>
      <c r="BX815" s="24"/>
      <c r="BY815" s="24"/>
      <c r="BZ815" s="24"/>
      <c r="CA815" s="24"/>
      <c r="CB815" s="24"/>
      <c r="CC815" s="24"/>
      <c r="CD815" s="24"/>
      <c r="CE815" s="24"/>
      <c r="CF815" s="24"/>
      <c r="CG815" s="24"/>
      <c r="CH815" s="24"/>
      <c r="CI815" s="24"/>
      <c r="CJ815" s="24"/>
      <c r="CK815" s="24"/>
      <c r="CL815" s="24"/>
      <c r="CM815" s="24"/>
    </row>
    <row r="816" spans="17:91" x14ac:dyDescent="0.3">
      <c r="Q816" s="24"/>
      <c r="R816" s="24"/>
      <c r="S816" s="24"/>
      <c r="T816" s="24"/>
      <c r="U816" s="24"/>
      <c r="V816" s="24"/>
      <c r="W816" s="24"/>
      <c r="X816" s="24"/>
      <c r="Y816" s="24"/>
      <c r="Z816" s="24"/>
      <c r="AA816" s="24"/>
      <c r="AB816" s="24"/>
      <c r="AC816" s="24"/>
      <c r="AD816" s="24"/>
      <c r="AE816" s="24"/>
      <c r="AF816" s="24"/>
      <c r="AG816" s="24"/>
      <c r="AH816" s="24"/>
      <c r="AI816" s="24"/>
      <c r="AJ816" s="24"/>
      <c r="AK816" s="24"/>
      <c r="AL816" s="24"/>
      <c r="AM816" s="24"/>
      <c r="AN816" s="24"/>
      <c r="AO816" s="24"/>
      <c r="AP816" s="24"/>
      <c r="AQ816" s="24"/>
      <c r="AR816" s="24"/>
      <c r="AS816" s="24"/>
      <c r="AT816" s="24"/>
      <c r="AU816" s="24"/>
      <c r="AV816" s="24"/>
      <c r="AW816" s="24"/>
      <c r="AX816" s="24"/>
      <c r="AY816" s="24"/>
      <c r="AZ816" s="24"/>
      <c r="BA816" s="24"/>
      <c r="BB816" s="24"/>
      <c r="BC816" s="24"/>
      <c r="BD816" s="24"/>
      <c r="BE816" s="24"/>
      <c r="BF816" s="24"/>
      <c r="BG816" s="24"/>
      <c r="BH816" s="24"/>
      <c r="BI816" s="24"/>
      <c r="BJ816" s="24"/>
      <c r="BK816" s="24"/>
      <c r="BL816" s="24"/>
      <c r="BM816" s="24"/>
      <c r="BN816" s="24"/>
      <c r="BO816" s="24"/>
      <c r="BP816" s="24"/>
      <c r="BQ816" s="24"/>
      <c r="BR816" s="24"/>
      <c r="BS816" s="24"/>
      <c r="BT816" s="24"/>
      <c r="BU816" s="24"/>
      <c r="BV816" s="24"/>
      <c r="BW816" s="24"/>
      <c r="BX816" s="24"/>
      <c r="BY816" s="24"/>
      <c r="BZ816" s="24"/>
      <c r="CA816" s="24"/>
      <c r="CB816" s="24"/>
      <c r="CC816" s="24"/>
      <c r="CD816" s="24"/>
      <c r="CE816" s="24"/>
      <c r="CF816" s="24"/>
      <c r="CG816" s="24"/>
      <c r="CH816" s="24"/>
      <c r="CI816" s="24"/>
      <c r="CJ816" s="24"/>
      <c r="CK816" s="24"/>
      <c r="CL816" s="24"/>
      <c r="CM816" s="24"/>
    </row>
    <row r="817" spans="17:91" x14ac:dyDescent="0.3">
      <c r="Q817" s="24"/>
      <c r="R817" s="24"/>
      <c r="S817" s="24"/>
      <c r="T817" s="24"/>
      <c r="U817" s="24"/>
      <c r="V817" s="24"/>
      <c r="W817" s="24"/>
      <c r="X817" s="24"/>
      <c r="Y817" s="24"/>
      <c r="Z817" s="24"/>
      <c r="AA817" s="24"/>
      <c r="AB817" s="24"/>
      <c r="AC817" s="24"/>
      <c r="AD817" s="24"/>
      <c r="AE817" s="24"/>
      <c r="AF817" s="24"/>
      <c r="AG817" s="24"/>
      <c r="AH817" s="24"/>
      <c r="AI817" s="24"/>
      <c r="AJ817" s="24"/>
      <c r="AK817" s="24"/>
      <c r="AL817" s="24"/>
      <c r="AM817" s="24"/>
      <c r="AN817" s="24"/>
      <c r="AO817" s="24"/>
      <c r="AP817" s="24"/>
      <c r="AQ817" s="24"/>
      <c r="AR817" s="24"/>
      <c r="AS817" s="24"/>
      <c r="AT817" s="24"/>
      <c r="AU817" s="24"/>
      <c r="AV817" s="24"/>
      <c r="AW817" s="24"/>
      <c r="AX817" s="24"/>
      <c r="AY817" s="24"/>
      <c r="AZ817" s="24"/>
      <c r="BA817" s="24"/>
      <c r="BB817" s="24"/>
      <c r="BC817" s="24"/>
      <c r="BD817" s="24"/>
      <c r="BE817" s="24"/>
      <c r="BF817" s="24"/>
      <c r="BG817" s="24"/>
      <c r="BH817" s="24"/>
      <c r="BI817" s="24"/>
      <c r="BJ817" s="24"/>
      <c r="BK817" s="24"/>
      <c r="BL817" s="24"/>
      <c r="BM817" s="24"/>
      <c r="BN817" s="24"/>
      <c r="BO817" s="24"/>
      <c r="BP817" s="24"/>
      <c r="BQ817" s="24"/>
      <c r="BR817" s="24"/>
      <c r="BS817" s="24"/>
      <c r="BT817" s="24"/>
      <c r="BU817" s="24"/>
      <c r="BV817" s="24"/>
      <c r="BW817" s="24"/>
      <c r="BX817" s="24"/>
      <c r="BY817" s="24"/>
      <c r="BZ817" s="24"/>
      <c r="CA817" s="24"/>
      <c r="CB817" s="24"/>
      <c r="CC817" s="24"/>
      <c r="CD817" s="24"/>
      <c r="CE817" s="24"/>
      <c r="CF817" s="24"/>
      <c r="CG817" s="24"/>
      <c r="CH817" s="24"/>
      <c r="CI817" s="24"/>
      <c r="CJ817" s="24"/>
      <c r="CK817" s="24"/>
      <c r="CL817" s="24"/>
      <c r="CM817" s="24"/>
    </row>
    <row r="818" spans="17:91" x14ac:dyDescent="0.3">
      <c r="Q818" s="24"/>
      <c r="R818" s="24"/>
      <c r="S818" s="24"/>
      <c r="T818" s="24"/>
      <c r="U818" s="24"/>
      <c r="V818" s="24"/>
      <c r="W818" s="24"/>
      <c r="X818" s="24"/>
      <c r="Y818" s="24"/>
      <c r="Z818" s="24"/>
      <c r="AA818" s="24"/>
      <c r="AB818" s="24"/>
      <c r="AC818" s="24"/>
      <c r="AD818" s="24"/>
      <c r="AE818" s="24"/>
      <c r="AF818" s="24"/>
      <c r="AG818" s="24"/>
      <c r="AH818" s="24"/>
      <c r="AI818" s="24"/>
      <c r="AJ818" s="24"/>
      <c r="AK818" s="24"/>
      <c r="AL818" s="24"/>
      <c r="AM818" s="24"/>
      <c r="AN818" s="24"/>
      <c r="AO818" s="24"/>
      <c r="AP818" s="24"/>
      <c r="AQ818" s="24"/>
      <c r="AR818" s="24"/>
      <c r="AS818" s="24"/>
      <c r="AT818" s="24"/>
      <c r="AU818" s="24"/>
      <c r="AV818" s="24"/>
      <c r="AW818" s="24"/>
      <c r="AX818" s="24"/>
      <c r="AY818" s="24"/>
      <c r="AZ818" s="24"/>
      <c r="BA818" s="24"/>
      <c r="BB818" s="24"/>
      <c r="BC818" s="24"/>
      <c r="BD818" s="24"/>
      <c r="BE818" s="24"/>
      <c r="BF818" s="24"/>
      <c r="BG818" s="24"/>
      <c r="BH818" s="24"/>
      <c r="BI818" s="24"/>
      <c r="BJ818" s="24"/>
      <c r="BK818" s="24"/>
      <c r="BL818" s="24"/>
      <c r="BM818" s="24"/>
      <c r="BN818" s="24"/>
      <c r="BO818" s="24"/>
      <c r="BP818" s="24"/>
      <c r="BQ818" s="24"/>
      <c r="BR818" s="24"/>
      <c r="BS818" s="24"/>
      <c r="BT818" s="24"/>
      <c r="BU818" s="24"/>
      <c r="BV818" s="24"/>
      <c r="BW818" s="24"/>
      <c r="BX818" s="24"/>
      <c r="BY818" s="24"/>
      <c r="BZ818" s="24"/>
      <c r="CA818" s="24"/>
      <c r="CB818" s="24"/>
      <c r="CC818" s="24"/>
      <c r="CD818" s="24"/>
      <c r="CE818" s="24"/>
      <c r="CF818" s="24"/>
      <c r="CG818" s="24"/>
      <c r="CH818" s="24"/>
      <c r="CI818" s="24"/>
      <c r="CJ818" s="24"/>
      <c r="CK818" s="24"/>
      <c r="CL818" s="24"/>
      <c r="CM818" s="24"/>
    </row>
    <row r="819" spans="17:91" x14ac:dyDescent="0.3">
      <c r="Q819" s="24"/>
      <c r="R819" s="24"/>
      <c r="S819" s="24"/>
      <c r="T819" s="24"/>
      <c r="U819" s="24"/>
      <c r="V819" s="24"/>
      <c r="W819" s="24"/>
      <c r="X819" s="24"/>
      <c r="Y819" s="24"/>
      <c r="Z819" s="24"/>
      <c r="AA819" s="24"/>
      <c r="AB819" s="24"/>
      <c r="AC819" s="24"/>
      <c r="AD819" s="24"/>
      <c r="AE819" s="24"/>
      <c r="AF819" s="24"/>
      <c r="AG819" s="24"/>
      <c r="AH819" s="24"/>
      <c r="AI819" s="24"/>
      <c r="AJ819" s="24"/>
      <c r="AK819" s="24"/>
      <c r="AL819" s="24"/>
      <c r="AM819" s="24"/>
      <c r="AN819" s="24"/>
      <c r="AO819" s="24"/>
      <c r="AP819" s="24"/>
      <c r="AQ819" s="24"/>
      <c r="AR819" s="24"/>
      <c r="AS819" s="24"/>
      <c r="AT819" s="24"/>
      <c r="AU819" s="24"/>
      <c r="AV819" s="24"/>
      <c r="AW819" s="24"/>
      <c r="AX819" s="24"/>
      <c r="AY819" s="24"/>
      <c r="AZ819" s="24"/>
      <c r="BA819" s="24"/>
      <c r="BB819" s="24"/>
      <c r="BC819" s="24"/>
      <c r="BD819" s="24"/>
      <c r="BE819" s="24"/>
      <c r="BF819" s="24"/>
      <c r="BG819" s="24"/>
      <c r="BH819" s="24"/>
      <c r="BI819" s="24"/>
      <c r="BJ819" s="24"/>
      <c r="BK819" s="24"/>
      <c r="BL819" s="24"/>
      <c r="BM819" s="24"/>
      <c r="BN819" s="24"/>
      <c r="BO819" s="24"/>
      <c r="BP819" s="24"/>
      <c r="BQ819" s="24"/>
      <c r="BR819" s="24"/>
      <c r="BS819" s="24"/>
      <c r="BT819" s="24"/>
      <c r="BU819" s="24"/>
      <c r="BV819" s="24"/>
      <c r="BW819" s="24"/>
      <c r="BX819" s="24"/>
      <c r="BY819" s="24"/>
      <c r="BZ819" s="24"/>
      <c r="CA819" s="24"/>
      <c r="CB819" s="24"/>
      <c r="CC819" s="24"/>
      <c r="CD819" s="24"/>
      <c r="CE819" s="24"/>
      <c r="CF819" s="24"/>
      <c r="CG819" s="24"/>
      <c r="CH819" s="24"/>
      <c r="CI819" s="24"/>
      <c r="CJ819" s="24"/>
      <c r="CK819" s="24"/>
      <c r="CL819" s="24"/>
      <c r="CM819" s="24"/>
    </row>
    <row r="820" spans="17:91" x14ac:dyDescent="0.3">
      <c r="Q820" s="24"/>
      <c r="R820" s="24"/>
      <c r="S820" s="24"/>
      <c r="T820" s="24"/>
      <c r="U820" s="24"/>
      <c r="V820" s="24"/>
      <c r="W820" s="24"/>
      <c r="X820" s="24"/>
      <c r="Y820" s="24"/>
      <c r="Z820" s="24"/>
      <c r="AA820" s="24"/>
      <c r="AB820" s="24"/>
      <c r="AC820" s="24"/>
      <c r="AD820" s="24"/>
      <c r="AE820" s="24"/>
      <c r="AF820" s="24"/>
      <c r="AG820" s="24"/>
      <c r="AH820" s="24"/>
      <c r="AI820" s="24"/>
      <c r="AJ820" s="24"/>
      <c r="AK820" s="24"/>
      <c r="AL820" s="24"/>
      <c r="AM820" s="24"/>
      <c r="AN820" s="24"/>
      <c r="AO820" s="24"/>
      <c r="AP820" s="24"/>
      <c r="AQ820" s="24"/>
      <c r="AR820" s="24"/>
      <c r="AS820" s="24"/>
      <c r="AT820" s="24"/>
      <c r="AU820" s="24"/>
      <c r="AV820" s="24"/>
      <c r="AW820" s="24"/>
      <c r="AX820" s="24"/>
      <c r="AY820" s="24"/>
      <c r="AZ820" s="24"/>
      <c r="BA820" s="24"/>
      <c r="BB820" s="24"/>
      <c r="BC820" s="24"/>
      <c r="BD820" s="24"/>
      <c r="BE820" s="24"/>
      <c r="BF820" s="24"/>
      <c r="BG820" s="24"/>
      <c r="BH820" s="24"/>
      <c r="BI820" s="24"/>
      <c r="BJ820" s="24"/>
      <c r="BK820" s="24"/>
      <c r="BL820" s="24"/>
      <c r="BM820" s="24"/>
      <c r="BN820" s="24"/>
      <c r="BO820" s="24"/>
      <c r="BP820" s="24"/>
      <c r="BQ820" s="24"/>
      <c r="BR820" s="24"/>
      <c r="BS820" s="24"/>
      <c r="BT820" s="24"/>
      <c r="BU820" s="24"/>
      <c r="BV820" s="24"/>
      <c r="BW820" s="24"/>
      <c r="BX820" s="24"/>
      <c r="BY820" s="24"/>
      <c r="BZ820" s="24"/>
      <c r="CA820" s="24"/>
      <c r="CB820" s="24"/>
      <c r="CC820" s="24"/>
      <c r="CD820" s="24"/>
      <c r="CE820" s="24"/>
      <c r="CF820" s="24"/>
      <c r="CG820" s="24"/>
      <c r="CH820" s="24"/>
      <c r="CI820" s="24"/>
      <c r="CJ820" s="24"/>
      <c r="CK820" s="24"/>
      <c r="CL820" s="24"/>
      <c r="CM820" s="24"/>
    </row>
    <row r="821" spans="17:91" x14ac:dyDescent="0.3">
      <c r="Q821" s="24"/>
      <c r="R821" s="24"/>
      <c r="S821" s="24"/>
      <c r="T821" s="24"/>
      <c r="U821" s="24"/>
      <c r="V821" s="24"/>
      <c r="W821" s="24"/>
      <c r="X821" s="24"/>
      <c r="Y821" s="24"/>
      <c r="Z821" s="24"/>
      <c r="AA821" s="24"/>
      <c r="AB821" s="24"/>
      <c r="AC821" s="24"/>
      <c r="AD821" s="24"/>
      <c r="AE821" s="24"/>
      <c r="AF821" s="24"/>
      <c r="AG821" s="24"/>
      <c r="AH821" s="24"/>
      <c r="AI821" s="24"/>
      <c r="AJ821" s="24"/>
      <c r="AK821" s="24"/>
      <c r="AL821" s="24"/>
      <c r="AM821" s="24"/>
      <c r="AN821" s="24"/>
      <c r="AO821" s="24"/>
      <c r="AP821" s="24"/>
      <c r="AQ821" s="24"/>
      <c r="AR821" s="24"/>
      <c r="AS821" s="24"/>
      <c r="AT821" s="24"/>
      <c r="AU821" s="24"/>
      <c r="AV821" s="24"/>
      <c r="AW821" s="24"/>
      <c r="AX821" s="24"/>
      <c r="AY821" s="24"/>
      <c r="AZ821" s="24"/>
      <c r="BA821" s="24"/>
      <c r="BB821" s="24"/>
      <c r="BC821" s="24"/>
      <c r="BD821" s="24"/>
      <c r="BE821" s="24"/>
      <c r="BF821" s="24"/>
      <c r="BG821" s="24"/>
      <c r="BH821" s="24"/>
      <c r="BI821" s="24"/>
      <c r="BJ821" s="24"/>
      <c r="BK821" s="24"/>
      <c r="BL821" s="24"/>
      <c r="BM821" s="24"/>
      <c r="BN821" s="24"/>
      <c r="BO821" s="24"/>
      <c r="BP821" s="24"/>
      <c r="BQ821" s="24"/>
      <c r="BR821" s="24"/>
      <c r="BS821" s="24"/>
      <c r="BT821" s="24"/>
      <c r="BU821" s="24"/>
      <c r="BV821" s="24"/>
      <c r="BW821" s="24"/>
      <c r="BX821" s="24"/>
      <c r="BY821" s="24"/>
      <c r="BZ821" s="24"/>
      <c r="CA821" s="24"/>
      <c r="CB821" s="24"/>
      <c r="CC821" s="24"/>
      <c r="CD821" s="24"/>
      <c r="CE821" s="24"/>
      <c r="CF821" s="24"/>
      <c r="CG821" s="24"/>
      <c r="CH821" s="24"/>
      <c r="CI821" s="24"/>
      <c r="CJ821" s="24"/>
      <c r="CK821" s="24"/>
      <c r="CL821" s="24"/>
      <c r="CM821" s="24"/>
    </row>
    <row r="822" spans="17:91" x14ac:dyDescent="0.3">
      <c r="Q822" s="24"/>
      <c r="R822" s="24"/>
      <c r="S822" s="24"/>
      <c r="T822" s="24"/>
      <c r="U822" s="24"/>
      <c r="V822" s="24"/>
      <c r="W822" s="24"/>
      <c r="X822" s="24"/>
      <c r="Y822" s="24"/>
      <c r="Z822" s="24"/>
      <c r="AA822" s="24"/>
      <c r="AB822" s="24"/>
      <c r="AC822" s="24"/>
      <c r="AD822" s="24"/>
      <c r="AE822" s="24"/>
      <c r="AF822" s="24"/>
      <c r="AG822" s="24"/>
      <c r="AH822" s="24"/>
      <c r="AI822" s="24"/>
      <c r="AJ822" s="24"/>
      <c r="AK822" s="24"/>
      <c r="AL822" s="24"/>
      <c r="AM822" s="24"/>
      <c r="AN822" s="24"/>
      <c r="AO822" s="24"/>
      <c r="AP822" s="24"/>
      <c r="AQ822" s="24"/>
      <c r="AR822" s="24"/>
      <c r="AS822" s="24"/>
      <c r="AT822" s="24"/>
      <c r="AU822" s="24"/>
      <c r="AV822" s="24"/>
      <c r="AW822" s="24"/>
      <c r="AX822" s="24"/>
      <c r="AY822" s="24"/>
      <c r="AZ822" s="24"/>
      <c r="BA822" s="24"/>
      <c r="BB822" s="24"/>
      <c r="BC822" s="24"/>
      <c r="BD822" s="24"/>
      <c r="BE822" s="24"/>
      <c r="BF822" s="24"/>
      <c r="BG822" s="24"/>
      <c r="BH822" s="24"/>
      <c r="BI822" s="24"/>
      <c r="BJ822" s="24"/>
      <c r="BK822" s="24"/>
      <c r="BL822" s="24"/>
      <c r="BM822" s="24"/>
      <c r="BN822" s="24"/>
      <c r="BO822" s="24"/>
      <c r="BP822" s="24"/>
      <c r="BQ822" s="24"/>
      <c r="BR822" s="24"/>
      <c r="BS822" s="24"/>
      <c r="BT822" s="24"/>
      <c r="BU822" s="24"/>
      <c r="BV822" s="24"/>
      <c r="BW822" s="24"/>
      <c r="BX822" s="24"/>
      <c r="BY822" s="24"/>
      <c r="BZ822" s="24"/>
      <c r="CA822" s="24"/>
      <c r="CB822" s="24"/>
      <c r="CC822" s="24"/>
      <c r="CD822" s="24"/>
      <c r="CE822" s="24"/>
      <c r="CF822" s="24"/>
      <c r="CG822" s="24"/>
      <c r="CH822" s="24"/>
      <c r="CI822" s="24"/>
      <c r="CJ822" s="24"/>
      <c r="CK822" s="24"/>
      <c r="CL822" s="24"/>
      <c r="CM822" s="24"/>
    </row>
    <row r="823" spans="17:91" x14ac:dyDescent="0.3">
      <c r="Q823" s="24"/>
      <c r="R823" s="24"/>
      <c r="S823" s="24"/>
      <c r="T823" s="24"/>
      <c r="U823" s="24"/>
      <c r="V823" s="24"/>
      <c r="W823" s="24"/>
      <c r="X823" s="24"/>
      <c r="Y823" s="24"/>
      <c r="Z823" s="24"/>
      <c r="AA823" s="24"/>
      <c r="AB823" s="24"/>
      <c r="AC823" s="24"/>
      <c r="AD823" s="24"/>
      <c r="AE823" s="24"/>
      <c r="AF823" s="24"/>
      <c r="AG823" s="24"/>
      <c r="AH823" s="24"/>
      <c r="AI823" s="24"/>
      <c r="AJ823" s="24"/>
      <c r="AK823" s="24"/>
      <c r="AL823" s="24"/>
      <c r="AM823" s="24"/>
      <c r="AN823" s="24"/>
      <c r="AO823" s="24"/>
      <c r="AP823" s="24"/>
      <c r="AQ823" s="24"/>
      <c r="AR823" s="24"/>
      <c r="AS823" s="24"/>
      <c r="AT823" s="24"/>
      <c r="AU823" s="24"/>
      <c r="AV823" s="24"/>
      <c r="AW823" s="24"/>
      <c r="AX823" s="24"/>
      <c r="AY823" s="24"/>
      <c r="AZ823" s="24"/>
      <c r="BA823" s="24"/>
      <c r="BB823" s="24"/>
      <c r="BC823" s="24"/>
      <c r="BD823" s="24"/>
      <c r="BE823" s="24"/>
      <c r="BF823" s="24"/>
      <c r="BG823" s="24"/>
      <c r="BH823" s="24"/>
      <c r="BI823" s="24"/>
      <c r="BJ823" s="24"/>
      <c r="BK823" s="24"/>
      <c r="BL823" s="24"/>
      <c r="BM823" s="24"/>
      <c r="BN823" s="24"/>
      <c r="BO823" s="24"/>
      <c r="BP823" s="24"/>
      <c r="BQ823" s="24"/>
      <c r="BR823" s="24"/>
      <c r="BS823" s="24"/>
      <c r="BT823" s="24"/>
      <c r="BU823" s="24"/>
      <c r="BV823" s="24"/>
      <c r="BW823" s="24"/>
      <c r="BX823" s="24"/>
      <c r="BY823" s="24"/>
      <c r="BZ823" s="24"/>
      <c r="CA823" s="24"/>
      <c r="CB823" s="24"/>
      <c r="CC823" s="24"/>
      <c r="CD823" s="24"/>
      <c r="CE823" s="24"/>
      <c r="CF823" s="24"/>
      <c r="CG823" s="24"/>
      <c r="CH823" s="24"/>
      <c r="CI823" s="24"/>
      <c r="CJ823" s="24"/>
      <c r="CK823" s="24"/>
      <c r="CL823" s="24"/>
      <c r="CM823" s="24"/>
    </row>
    <row r="824" spans="17:91" x14ac:dyDescent="0.3">
      <c r="Q824" s="24"/>
      <c r="R824" s="24"/>
      <c r="S824" s="24"/>
      <c r="T824" s="24"/>
      <c r="U824" s="24"/>
      <c r="V824" s="24"/>
      <c r="W824" s="24"/>
      <c r="X824" s="24"/>
      <c r="Y824" s="24"/>
      <c r="Z824" s="24"/>
      <c r="AA824" s="24"/>
      <c r="AB824" s="24"/>
      <c r="AC824" s="24"/>
      <c r="AD824" s="24"/>
      <c r="AE824" s="24"/>
      <c r="AF824" s="24"/>
      <c r="AG824" s="24"/>
      <c r="AH824" s="24"/>
      <c r="AI824" s="24"/>
      <c r="AJ824" s="24"/>
      <c r="AK824" s="24"/>
      <c r="AL824" s="24"/>
      <c r="AM824" s="24"/>
      <c r="AN824" s="24"/>
      <c r="AO824" s="24"/>
      <c r="AP824" s="24"/>
      <c r="AQ824" s="24"/>
      <c r="AR824" s="24"/>
      <c r="AS824" s="24"/>
      <c r="AT824" s="24"/>
      <c r="AU824" s="24"/>
      <c r="AV824" s="24"/>
      <c r="AW824" s="24"/>
      <c r="AX824" s="24"/>
      <c r="AY824" s="24"/>
      <c r="AZ824" s="24"/>
      <c r="BA824" s="24"/>
      <c r="BB824" s="24"/>
      <c r="BC824" s="24"/>
      <c r="BD824" s="24"/>
      <c r="BE824" s="24"/>
      <c r="BF824" s="24"/>
      <c r="BG824" s="24"/>
      <c r="BH824" s="24"/>
      <c r="BI824" s="24"/>
      <c r="BJ824" s="24"/>
      <c r="BK824" s="24"/>
      <c r="BL824" s="24"/>
      <c r="BM824" s="24"/>
      <c r="BN824" s="24"/>
      <c r="BO824" s="24"/>
      <c r="BP824" s="24"/>
      <c r="BQ824" s="24"/>
      <c r="BR824" s="24"/>
      <c r="BS824" s="24"/>
      <c r="BT824" s="24"/>
      <c r="BU824" s="24"/>
      <c r="BV824" s="24"/>
      <c r="BW824" s="24"/>
      <c r="BX824" s="24"/>
      <c r="BY824" s="24"/>
      <c r="BZ824" s="24"/>
      <c r="CA824" s="24"/>
      <c r="CB824" s="24"/>
      <c r="CC824" s="24"/>
      <c r="CD824" s="24"/>
      <c r="CE824" s="24"/>
      <c r="CF824" s="24"/>
      <c r="CG824" s="24"/>
      <c r="CH824" s="24"/>
      <c r="CI824" s="24"/>
      <c r="CJ824" s="24"/>
      <c r="CK824" s="24"/>
      <c r="CL824" s="24"/>
      <c r="CM824" s="24"/>
    </row>
    <row r="825" spans="17:91" x14ac:dyDescent="0.3">
      <c r="Q825" s="24"/>
      <c r="R825" s="24"/>
      <c r="S825" s="24"/>
      <c r="T825" s="24"/>
      <c r="U825" s="24"/>
      <c r="V825" s="24"/>
      <c r="W825" s="24"/>
      <c r="X825" s="24"/>
      <c r="Y825" s="24"/>
      <c r="Z825" s="24"/>
      <c r="AA825" s="24"/>
      <c r="AB825" s="24"/>
      <c r="AC825" s="24"/>
      <c r="AD825" s="24"/>
      <c r="AE825" s="24"/>
      <c r="AF825" s="24"/>
      <c r="AG825" s="24"/>
      <c r="AH825" s="24"/>
      <c r="AI825" s="24"/>
      <c r="AJ825" s="24"/>
      <c r="AK825" s="24"/>
      <c r="AL825" s="24"/>
      <c r="AM825" s="24"/>
      <c r="AN825" s="24"/>
      <c r="AO825" s="24"/>
      <c r="AP825" s="24"/>
      <c r="AQ825" s="24"/>
      <c r="AR825" s="24"/>
      <c r="AS825" s="24"/>
      <c r="AT825" s="24"/>
      <c r="AU825" s="24"/>
      <c r="AV825" s="24"/>
      <c r="AW825" s="24"/>
      <c r="AX825" s="24"/>
      <c r="AY825" s="24"/>
      <c r="AZ825" s="24"/>
      <c r="BA825" s="24"/>
      <c r="BB825" s="24"/>
      <c r="BC825" s="24"/>
      <c r="BD825" s="24"/>
      <c r="BE825" s="24"/>
      <c r="BF825" s="24"/>
      <c r="BG825" s="24"/>
      <c r="BH825" s="24"/>
      <c r="BI825" s="24"/>
      <c r="BJ825" s="24"/>
      <c r="BK825" s="24"/>
      <c r="BL825" s="24"/>
      <c r="BM825" s="24"/>
      <c r="BN825" s="24"/>
      <c r="BO825" s="24"/>
      <c r="BP825" s="24"/>
      <c r="BQ825" s="24"/>
      <c r="BR825" s="24"/>
      <c r="BS825" s="24"/>
      <c r="BT825" s="24"/>
      <c r="BU825" s="24"/>
      <c r="BV825" s="24"/>
      <c r="BW825" s="24"/>
      <c r="BX825" s="24"/>
      <c r="BY825" s="24"/>
      <c r="BZ825" s="24"/>
      <c r="CA825" s="24"/>
      <c r="CB825" s="24"/>
      <c r="CC825" s="24"/>
      <c r="CD825" s="24"/>
      <c r="CE825" s="24"/>
      <c r="CF825" s="24"/>
      <c r="CG825" s="24"/>
      <c r="CH825" s="24"/>
      <c r="CI825" s="24"/>
      <c r="CJ825" s="24"/>
      <c r="CK825" s="24"/>
      <c r="CL825" s="24"/>
      <c r="CM825" s="24"/>
    </row>
    <row r="826" spans="17:91" x14ac:dyDescent="0.3">
      <c r="Q826" s="24"/>
      <c r="R826" s="24"/>
      <c r="S826" s="24"/>
      <c r="T826" s="24"/>
      <c r="U826" s="24"/>
      <c r="V826" s="24"/>
      <c r="W826" s="24"/>
      <c r="X826" s="24"/>
      <c r="Y826" s="24"/>
      <c r="Z826" s="24"/>
      <c r="AA826" s="24"/>
      <c r="AB826" s="24"/>
      <c r="AC826" s="24"/>
      <c r="AD826" s="24"/>
      <c r="AE826" s="24"/>
      <c r="AF826" s="24"/>
      <c r="AG826" s="24"/>
      <c r="AH826" s="24"/>
      <c r="AI826" s="24"/>
      <c r="AJ826" s="24"/>
      <c r="AK826" s="24"/>
      <c r="AL826" s="24"/>
      <c r="AM826" s="24"/>
      <c r="AN826" s="24"/>
      <c r="AO826" s="24"/>
      <c r="AP826" s="24"/>
      <c r="AQ826" s="24"/>
      <c r="AR826" s="24"/>
      <c r="AS826" s="24"/>
      <c r="AT826" s="24"/>
      <c r="AU826" s="24"/>
      <c r="AV826" s="24"/>
      <c r="AW826" s="24"/>
      <c r="AX826" s="24"/>
      <c r="AY826" s="24"/>
      <c r="AZ826" s="24"/>
      <c r="BA826" s="24"/>
      <c r="BB826" s="24"/>
      <c r="BC826" s="24"/>
      <c r="BD826" s="24"/>
      <c r="BE826" s="24"/>
      <c r="BF826" s="24"/>
      <c r="BG826" s="24"/>
      <c r="BH826" s="24"/>
      <c r="BI826" s="24"/>
      <c r="BJ826" s="24"/>
      <c r="BK826" s="24"/>
      <c r="BL826" s="24"/>
      <c r="BM826" s="24"/>
      <c r="BN826" s="24"/>
      <c r="BO826" s="24"/>
      <c r="BP826" s="24"/>
      <c r="BQ826" s="24"/>
      <c r="BR826" s="24"/>
      <c r="BS826" s="24"/>
      <c r="BT826" s="24"/>
      <c r="BU826" s="24"/>
      <c r="BV826" s="24"/>
      <c r="BW826" s="24"/>
      <c r="BX826" s="24"/>
      <c r="BY826" s="24"/>
      <c r="BZ826" s="24"/>
      <c r="CA826" s="24"/>
      <c r="CB826" s="24"/>
      <c r="CC826" s="24"/>
      <c r="CD826" s="24"/>
      <c r="CE826" s="24"/>
      <c r="CF826" s="24"/>
      <c r="CG826" s="24"/>
      <c r="CH826" s="24"/>
      <c r="CI826" s="24"/>
      <c r="CJ826" s="24"/>
      <c r="CK826" s="24"/>
      <c r="CL826" s="24"/>
      <c r="CM826" s="24"/>
    </row>
    <row r="827" spans="17:91" x14ac:dyDescent="0.3">
      <c r="Q827" s="24"/>
      <c r="R827" s="24"/>
      <c r="S827" s="24"/>
      <c r="T827" s="24"/>
      <c r="U827" s="24"/>
      <c r="V827" s="24"/>
      <c r="W827" s="24"/>
      <c r="X827" s="24"/>
      <c r="Y827" s="24"/>
      <c r="Z827" s="24"/>
      <c r="AA827" s="24"/>
      <c r="AB827" s="24"/>
      <c r="AC827" s="24"/>
      <c r="AD827" s="24"/>
      <c r="AE827" s="24"/>
      <c r="AF827" s="24"/>
      <c r="AG827" s="24"/>
      <c r="AH827" s="24"/>
      <c r="AI827" s="24"/>
      <c r="AJ827" s="24"/>
      <c r="AK827" s="24"/>
      <c r="AL827" s="24"/>
      <c r="AM827" s="24"/>
      <c r="AN827" s="24"/>
      <c r="AO827" s="24"/>
      <c r="AP827" s="24"/>
      <c r="AQ827" s="24"/>
      <c r="AR827" s="24"/>
      <c r="AS827" s="24"/>
      <c r="AT827" s="24"/>
      <c r="AU827" s="24"/>
      <c r="AV827" s="24"/>
      <c r="AW827" s="24"/>
      <c r="AX827" s="24"/>
      <c r="AY827" s="24"/>
      <c r="AZ827" s="24"/>
      <c r="BA827" s="24"/>
      <c r="BB827" s="24"/>
      <c r="BC827" s="24"/>
      <c r="BD827" s="24"/>
      <c r="BE827" s="24"/>
      <c r="BF827" s="24"/>
      <c r="BG827" s="24"/>
      <c r="BH827" s="24"/>
      <c r="BI827" s="24"/>
      <c r="BJ827" s="24"/>
      <c r="BK827" s="24"/>
      <c r="BL827" s="24"/>
      <c r="BM827" s="24"/>
      <c r="BN827" s="24"/>
      <c r="BO827" s="24"/>
      <c r="BP827" s="24"/>
      <c r="BQ827" s="24"/>
      <c r="BR827" s="24"/>
      <c r="BS827" s="24"/>
      <c r="BT827" s="24"/>
      <c r="BU827" s="24"/>
      <c r="BV827" s="24"/>
      <c r="BW827" s="24"/>
      <c r="BX827" s="24"/>
      <c r="BY827" s="24"/>
      <c r="BZ827" s="24"/>
      <c r="CA827" s="24"/>
      <c r="CB827" s="24"/>
      <c r="CC827" s="24"/>
      <c r="CD827" s="24"/>
      <c r="CE827" s="24"/>
      <c r="CF827" s="24"/>
      <c r="CG827" s="24"/>
      <c r="CH827" s="24"/>
      <c r="CI827" s="24"/>
      <c r="CJ827" s="24"/>
      <c r="CK827" s="24"/>
      <c r="CL827" s="24"/>
      <c r="CM827" s="24"/>
    </row>
    <row r="828" spans="17:91" x14ac:dyDescent="0.3">
      <c r="Q828" s="24"/>
      <c r="R828" s="24"/>
      <c r="S828" s="24"/>
      <c r="T828" s="24"/>
      <c r="U828" s="24"/>
      <c r="V828" s="24"/>
      <c r="W828" s="24"/>
      <c r="X828" s="24"/>
      <c r="Y828" s="24"/>
      <c r="Z828" s="24"/>
      <c r="AA828" s="24"/>
      <c r="AB828" s="24"/>
      <c r="AC828" s="24"/>
      <c r="AD828" s="24"/>
      <c r="AE828" s="24"/>
      <c r="AF828" s="24"/>
      <c r="AG828" s="24"/>
      <c r="AH828" s="24"/>
      <c r="AI828" s="24"/>
      <c r="AJ828" s="24"/>
      <c r="AK828" s="24"/>
      <c r="AL828" s="24"/>
      <c r="AM828" s="24"/>
      <c r="AN828" s="24"/>
      <c r="AO828" s="24"/>
      <c r="AP828" s="24"/>
      <c r="AQ828" s="24"/>
      <c r="AR828" s="24"/>
      <c r="AS828" s="24"/>
      <c r="AT828" s="24"/>
      <c r="AU828" s="24"/>
      <c r="AV828" s="24"/>
      <c r="AW828" s="24"/>
      <c r="AX828" s="24"/>
      <c r="AY828" s="24"/>
      <c r="AZ828" s="24"/>
      <c r="BA828" s="24"/>
      <c r="BB828" s="24"/>
      <c r="BC828" s="24"/>
      <c r="BD828" s="24"/>
      <c r="BE828" s="24"/>
      <c r="BF828" s="24"/>
      <c r="BG828" s="24"/>
      <c r="BH828" s="24"/>
      <c r="BI828" s="24"/>
      <c r="BJ828" s="24"/>
      <c r="BK828" s="24"/>
      <c r="BL828" s="24"/>
      <c r="BM828" s="24"/>
      <c r="BN828" s="24"/>
      <c r="BO828" s="24"/>
      <c r="BP828" s="24"/>
      <c r="BQ828" s="24"/>
      <c r="BR828" s="24"/>
      <c r="BS828" s="24"/>
      <c r="BT828" s="24"/>
      <c r="BU828" s="24"/>
      <c r="BV828" s="24"/>
      <c r="BW828" s="24"/>
      <c r="BX828" s="24"/>
      <c r="BY828" s="24"/>
      <c r="BZ828" s="24"/>
      <c r="CA828" s="24"/>
      <c r="CB828" s="24"/>
      <c r="CC828" s="24"/>
      <c r="CD828" s="24"/>
      <c r="CE828" s="24"/>
      <c r="CF828" s="24"/>
      <c r="CG828" s="24"/>
      <c r="CH828" s="24"/>
      <c r="CI828" s="24"/>
      <c r="CJ828" s="24"/>
      <c r="CK828" s="24"/>
      <c r="CL828" s="24"/>
      <c r="CM828" s="24"/>
    </row>
    <row r="829" spans="17:91" x14ac:dyDescent="0.3">
      <c r="Q829" s="24"/>
      <c r="R829" s="24"/>
      <c r="S829" s="24"/>
      <c r="T829" s="24"/>
      <c r="U829" s="24"/>
      <c r="V829" s="24"/>
      <c r="W829" s="24"/>
      <c r="X829" s="24"/>
      <c r="Y829" s="24"/>
      <c r="Z829" s="24"/>
      <c r="AA829" s="24"/>
      <c r="AB829" s="24"/>
      <c r="AC829" s="24"/>
      <c r="AD829" s="24"/>
      <c r="AE829" s="24"/>
      <c r="AF829" s="24"/>
      <c r="AG829" s="24"/>
      <c r="AH829" s="24"/>
      <c r="AI829" s="24"/>
      <c r="AJ829" s="24"/>
      <c r="AK829" s="24"/>
      <c r="AL829" s="24"/>
      <c r="AM829" s="24"/>
      <c r="AN829" s="24"/>
      <c r="AO829" s="24"/>
      <c r="AP829" s="24"/>
      <c r="AQ829" s="24"/>
      <c r="AR829" s="24"/>
      <c r="AS829" s="24"/>
      <c r="AT829" s="24"/>
      <c r="AU829" s="24"/>
      <c r="AV829" s="24"/>
      <c r="AW829" s="24"/>
      <c r="AX829" s="24"/>
      <c r="AY829" s="24"/>
      <c r="AZ829" s="24"/>
      <c r="BA829" s="24"/>
      <c r="BB829" s="24"/>
      <c r="BC829" s="24"/>
      <c r="BD829" s="24"/>
      <c r="BE829" s="24"/>
      <c r="BF829" s="24"/>
      <c r="BG829" s="24"/>
      <c r="BH829" s="24"/>
      <c r="BI829" s="24"/>
      <c r="BJ829" s="24"/>
      <c r="BK829" s="24"/>
      <c r="BL829" s="24"/>
      <c r="BM829" s="24"/>
      <c r="BN829" s="24"/>
      <c r="BO829" s="24"/>
      <c r="BP829" s="24"/>
      <c r="BQ829" s="24"/>
      <c r="BR829" s="24"/>
      <c r="BS829" s="24"/>
      <c r="BT829" s="24"/>
      <c r="BU829" s="24"/>
      <c r="BV829" s="24"/>
      <c r="BW829" s="24"/>
      <c r="BX829" s="24"/>
      <c r="BY829" s="24"/>
      <c r="BZ829" s="24"/>
      <c r="CA829" s="24"/>
      <c r="CB829" s="24"/>
      <c r="CC829" s="24"/>
      <c r="CD829" s="24"/>
      <c r="CE829" s="24"/>
      <c r="CF829" s="24"/>
      <c r="CG829" s="24"/>
      <c r="CH829" s="24"/>
      <c r="CI829" s="24"/>
      <c r="CJ829" s="24"/>
      <c r="CK829" s="24"/>
      <c r="CL829" s="24"/>
      <c r="CM829" s="24"/>
    </row>
    <row r="830" spans="17:91" x14ac:dyDescent="0.3">
      <c r="Q830" s="24"/>
      <c r="R830" s="24"/>
      <c r="S830" s="24"/>
      <c r="T830" s="24"/>
      <c r="U830" s="24"/>
      <c r="V830" s="24"/>
      <c r="W830" s="24"/>
      <c r="X830" s="24"/>
      <c r="Y830" s="24"/>
      <c r="Z830" s="24"/>
      <c r="AA830" s="24"/>
      <c r="AB830" s="24"/>
      <c r="AC830" s="24"/>
      <c r="AD830" s="24"/>
      <c r="AE830" s="24"/>
      <c r="AF830" s="24"/>
      <c r="AG830" s="24"/>
      <c r="AH830" s="24"/>
      <c r="AI830" s="24"/>
      <c r="AJ830" s="24"/>
      <c r="AK830" s="24"/>
      <c r="AL830" s="24"/>
      <c r="AM830" s="24"/>
      <c r="AN830" s="24"/>
      <c r="AO830" s="24"/>
      <c r="AP830" s="24"/>
      <c r="AQ830" s="24"/>
      <c r="AR830" s="24"/>
      <c r="AS830" s="24"/>
      <c r="AT830" s="24"/>
      <c r="AU830" s="24"/>
      <c r="AV830" s="24"/>
      <c r="AW830" s="24"/>
      <c r="AX830" s="24"/>
      <c r="AY830" s="24"/>
      <c r="AZ830" s="24"/>
      <c r="BA830" s="24"/>
      <c r="BB830" s="24"/>
      <c r="BC830" s="24"/>
      <c r="BD830" s="24"/>
      <c r="BE830" s="24"/>
      <c r="BF830" s="24"/>
      <c r="BG830" s="24"/>
      <c r="BH830" s="24"/>
      <c r="BI830" s="24"/>
      <c r="BJ830" s="24"/>
      <c r="BK830" s="24"/>
      <c r="BL830" s="24"/>
      <c r="BM830" s="24"/>
      <c r="BN830" s="24"/>
      <c r="BO830" s="24"/>
      <c r="BP830" s="24"/>
      <c r="BQ830" s="24"/>
      <c r="BR830" s="24"/>
      <c r="BS830" s="24"/>
      <c r="BT830" s="24"/>
      <c r="BU830" s="24"/>
      <c r="BV830" s="24"/>
      <c r="BW830" s="24"/>
      <c r="BX830" s="24"/>
      <c r="BY830" s="24"/>
      <c r="BZ830" s="24"/>
      <c r="CA830" s="24"/>
      <c r="CB830" s="24"/>
      <c r="CC830" s="24"/>
      <c r="CD830" s="24"/>
      <c r="CE830" s="24"/>
      <c r="CF830" s="24"/>
      <c r="CG830" s="24"/>
      <c r="CH830" s="24"/>
      <c r="CI830" s="24"/>
      <c r="CJ830" s="24"/>
      <c r="CK830" s="24"/>
      <c r="CL830" s="24"/>
      <c r="CM830" s="24"/>
    </row>
    <row r="831" spans="17:91" x14ac:dyDescent="0.3">
      <c r="Q831" s="24"/>
      <c r="R831" s="24"/>
      <c r="S831" s="24"/>
      <c r="T831" s="24"/>
      <c r="U831" s="24"/>
      <c r="V831" s="24"/>
      <c r="W831" s="24"/>
      <c r="X831" s="24"/>
      <c r="Y831" s="24"/>
      <c r="Z831" s="24"/>
      <c r="AA831" s="24"/>
      <c r="AB831" s="24"/>
      <c r="AC831" s="24"/>
      <c r="AD831" s="24"/>
      <c r="AE831" s="24"/>
      <c r="AF831" s="24"/>
      <c r="AG831" s="24"/>
      <c r="AH831" s="24"/>
      <c r="AI831" s="24"/>
      <c r="AJ831" s="24"/>
      <c r="AK831" s="24"/>
      <c r="AL831" s="24"/>
      <c r="AM831" s="24"/>
      <c r="AN831" s="24"/>
      <c r="AO831" s="24"/>
      <c r="AP831" s="24"/>
      <c r="AQ831" s="24"/>
      <c r="AR831" s="24"/>
      <c r="AS831" s="24"/>
      <c r="AT831" s="24"/>
      <c r="AU831" s="24"/>
      <c r="AV831" s="24"/>
      <c r="AW831" s="24"/>
      <c r="AX831" s="24"/>
      <c r="AY831" s="24"/>
      <c r="AZ831" s="24"/>
      <c r="BA831" s="24"/>
      <c r="BB831" s="24"/>
      <c r="BC831" s="24"/>
      <c r="BD831" s="24"/>
      <c r="BE831" s="24"/>
      <c r="BF831" s="24"/>
      <c r="BG831" s="24"/>
      <c r="BH831" s="24"/>
      <c r="BI831" s="24"/>
      <c r="BJ831" s="24"/>
      <c r="BK831" s="24"/>
      <c r="BL831" s="24"/>
      <c r="BM831" s="24"/>
      <c r="BN831" s="24"/>
      <c r="BO831" s="24"/>
      <c r="BP831" s="24"/>
      <c r="BQ831" s="24"/>
      <c r="BR831" s="24"/>
      <c r="BS831" s="24"/>
      <c r="BT831" s="24"/>
      <c r="BU831" s="24"/>
      <c r="BV831" s="24"/>
      <c r="BW831" s="24"/>
      <c r="BX831" s="24"/>
      <c r="BY831" s="24"/>
      <c r="BZ831" s="24"/>
      <c r="CA831" s="24"/>
      <c r="CB831" s="24"/>
      <c r="CC831" s="24"/>
      <c r="CD831" s="24"/>
      <c r="CE831" s="24"/>
      <c r="CF831" s="24"/>
      <c r="CG831" s="24"/>
      <c r="CH831" s="24"/>
      <c r="CI831" s="24"/>
      <c r="CJ831" s="24"/>
      <c r="CK831" s="24"/>
      <c r="CL831" s="24"/>
      <c r="CM831" s="24"/>
    </row>
    <row r="832" spans="17:91" x14ac:dyDescent="0.3">
      <c r="Q832" s="24"/>
      <c r="R832" s="24"/>
      <c r="S832" s="24"/>
      <c r="T832" s="24"/>
      <c r="U832" s="24"/>
      <c r="V832" s="24"/>
      <c r="W832" s="24"/>
      <c r="X832" s="24"/>
      <c r="Y832" s="24"/>
      <c r="Z832" s="24"/>
      <c r="AA832" s="24"/>
      <c r="AB832" s="24"/>
      <c r="AC832" s="24"/>
      <c r="AD832" s="24"/>
      <c r="AE832" s="24"/>
      <c r="AF832" s="24"/>
      <c r="AG832" s="24"/>
      <c r="AH832" s="24"/>
      <c r="AI832" s="24"/>
      <c r="AJ832" s="24"/>
      <c r="AK832" s="24"/>
      <c r="AL832" s="24"/>
      <c r="AM832" s="24"/>
      <c r="AN832" s="24"/>
      <c r="AO832" s="24"/>
      <c r="AP832" s="24"/>
      <c r="AQ832" s="24"/>
      <c r="AR832" s="24"/>
      <c r="AS832" s="24"/>
      <c r="AT832" s="24"/>
      <c r="AU832" s="24"/>
      <c r="AV832" s="24"/>
      <c r="AW832" s="24"/>
      <c r="AX832" s="24"/>
      <c r="AY832" s="24"/>
      <c r="AZ832" s="24"/>
      <c r="BA832" s="24"/>
      <c r="BB832" s="24"/>
      <c r="BC832" s="24"/>
      <c r="BD832" s="24"/>
      <c r="BE832" s="24"/>
      <c r="BF832" s="24"/>
      <c r="BG832" s="24"/>
      <c r="BH832" s="24"/>
      <c r="BI832" s="24"/>
      <c r="BJ832" s="24"/>
      <c r="BK832" s="24"/>
      <c r="BL832" s="24"/>
      <c r="BM832" s="24"/>
      <c r="BN832" s="24"/>
      <c r="BO832" s="24"/>
      <c r="BP832" s="24"/>
      <c r="BQ832" s="24"/>
      <c r="BR832" s="24"/>
      <c r="BS832" s="24"/>
      <c r="BT832" s="24"/>
      <c r="BU832" s="24"/>
      <c r="BV832" s="24"/>
      <c r="BW832" s="24"/>
      <c r="BX832" s="24"/>
      <c r="BY832" s="24"/>
      <c r="BZ832" s="24"/>
      <c r="CA832" s="24"/>
      <c r="CB832" s="24"/>
      <c r="CC832" s="24"/>
      <c r="CD832" s="24"/>
      <c r="CE832" s="24"/>
      <c r="CF832" s="24"/>
      <c r="CG832" s="24"/>
      <c r="CH832" s="24"/>
      <c r="CI832" s="24"/>
      <c r="CJ832" s="24"/>
      <c r="CK832" s="24"/>
      <c r="CL832" s="24"/>
      <c r="CM832" s="24"/>
    </row>
    <row r="833" spans="17:91" x14ac:dyDescent="0.3">
      <c r="Q833" s="24"/>
      <c r="R833" s="24"/>
      <c r="S833" s="24"/>
      <c r="T833" s="24"/>
      <c r="U833" s="24"/>
      <c r="V833" s="24"/>
      <c r="W833" s="24"/>
      <c r="X833" s="24"/>
      <c r="Y833" s="24"/>
      <c r="Z833" s="24"/>
      <c r="AA833" s="24"/>
      <c r="AB833" s="24"/>
      <c r="AC833" s="24"/>
      <c r="AD833" s="24"/>
      <c r="AE833" s="24"/>
      <c r="AF833" s="24"/>
      <c r="AG833" s="24"/>
      <c r="AH833" s="24"/>
      <c r="AI833" s="24"/>
      <c r="AJ833" s="24"/>
      <c r="AK833" s="24"/>
      <c r="AL833" s="24"/>
      <c r="AM833" s="24"/>
      <c r="AN833" s="24"/>
      <c r="AO833" s="24"/>
      <c r="AP833" s="24"/>
      <c r="AQ833" s="24"/>
      <c r="AR833" s="24"/>
      <c r="AS833" s="24"/>
      <c r="AT833" s="24"/>
      <c r="AU833" s="24"/>
      <c r="AV833" s="24"/>
      <c r="AW833" s="24"/>
      <c r="AX833" s="24"/>
      <c r="AY833" s="24"/>
      <c r="AZ833" s="24"/>
      <c r="BA833" s="24"/>
      <c r="BB833" s="24"/>
      <c r="BC833" s="24"/>
      <c r="BD833" s="24"/>
      <c r="BE833" s="24"/>
      <c r="BF833" s="24"/>
      <c r="BG833" s="24"/>
      <c r="BH833" s="24"/>
      <c r="BI833" s="24"/>
      <c r="BJ833" s="24"/>
      <c r="BK833" s="24"/>
      <c r="BL833" s="24"/>
      <c r="BM833" s="24"/>
      <c r="BN833" s="24"/>
      <c r="BO833" s="24"/>
      <c r="BP833" s="24"/>
      <c r="BQ833" s="24"/>
      <c r="BR833" s="24"/>
      <c r="BS833" s="24"/>
      <c r="BT833" s="24"/>
      <c r="BU833" s="24"/>
      <c r="BV833" s="24"/>
      <c r="BW833" s="24"/>
      <c r="BX833" s="24"/>
      <c r="BY833" s="24"/>
      <c r="BZ833" s="24"/>
      <c r="CA833" s="24"/>
      <c r="CB833" s="24"/>
      <c r="CC833" s="24"/>
      <c r="CD833" s="24"/>
      <c r="CE833" s="24"/>
      <c r="CF833" s="24"/>
      <c r="CG833" s="24"/>
      <c r="CH833" s="24"/>
      <c r="CI833" s="24"/>
      <c r="CJ833" s="24"/>
      <c r="CK833" s="24"/>
      <c r="CL833" s="24"/>
      <c r="CM833" s="24"/>
    </row>
    <row r="834" spans="17:91" x14ac:dyDescent="0.3">
      <c r="Q834" s="24"/>
      <c r="R834" s="24"/>
      <c r="S834" s="24"/>
      <c r="T834" s="24"/>
      <c r="U834" s="24"/>
      <c r="V834" s="24"/>
      <c r="W834" s="24"/>
      <c r="X834" s="24"/>
      <c r="Y834" s="24"/>
      <c r="Z834" s="24"/>
      <c r="AA834" s="24"/>
      <c r="AB834" s="24"/>
      <c r="AC834" s="24"/>
      <c r="AD834" s="24"/>
      <c r="AE834" s="24"/>
      <c r="AF834" s="24"/>
      <c r="AG834" s="24"/>
      <c r="AH834" s="24"/>
      <c r="AI834" s="24"/>
      <c r="AJ834" s="24"/>
      <c r="AK834" s="24"/>
      <c r="AL834" s="24"/>
      <c r="AM834" s="24"/>
      <c r="AN834" s="24"/>
      <c r="AO834" s="24"/>
      <c r="AP834" s="24"/>
      <c r="AQ834" s="24"/>
      <c r="AR834" s="24"/>
      <c r="AS834" s="24"/>
      <c r="AT834" s="24"/>
      <c r="AU834" s="24"/>
      <c r="AV834" s="24"/>
      <c r="AW834" s="24"/>
      <c r="AX834" s="24"/>
      <c r="AY834" s="24"/>
      <c r="AZ834" s="24"/>
      <c r="BA834" s="24"/>
      <c r="BB834" s="24"/>
      <c r="BC834" s="24"/>
      <c r="BD834" s="24"/>
      <c r="BE834" s="24"/>
      <c r="BF834" s="24"/>
      <c r="BG834" s="24"/>
      <c r="BH834" s="24"/>
      <c r="BI834" s="24"/>
      <c r="BJ834" s="24"/>
      <c r="BK834" s="24"/>
      <c r="BL834" s="24"/>
      <c r="BM834" s="24"/>
      <c r="BN834" s="24"/>
      <c r="BO834" s="24"/>
      <c r="BP834" s="24"/>
      <c r="BQ834" s="24"/>
      <c r="BR834" s="24"/>
      <c r="BS834" s="24"/>
      <c r="BT834" s="24"/>
      <c r="BU834" s="24"/>
      <c r="BV834" s="24"/>
      <c r="BW834" s="24"/>
      <c r="BX834" s="24"/>
      <c r="BY834" s="24"/>
      <c r="BZ834" s="24"/>
      <c r="CA834" s="24"/>
      <c r="CB834" s="24"/>
      <c r="CC834" s="24"/>
      <c r="CD834" s="24"/>
      <c r="CE834" s="24"/>
      <c r="CF834" s="24"/>
      <c r="CG834" s="24"/>
      <c r="CH834" s="24"/>
      <c r="CI834" s="24"/>
      <c r="CJ834" s="24"/>
      <c r="CK834" s="24"/>
      <c r="CL834" s="24"/>
      <c r="CM834" s="24"/>
    </row>
    <row r="835" spans="17:91" x14ac:dyDescent="0.3">
      <c r="Q835" s="24"/>
      <c r="R835" s="24"/>
      <c r="S835" s="24"/>
      <c r="T835" s="24"/>
      <c r="U835" s="24"/>
      <c r="V835" s="24"/>
      <c r="W835" s="24"/>
      <c r="X835" s="24"/>
      <c r="Y835" s="24"/>
      <c r="Z835" s="24"/>
      <c r="AA835" s="24"/>
      <c r="AB835" s="24"/>
      <c r="AC835" s="24"/>
      <c r="AD835" s="24"/>
      <c r="AE835" s="24"/>
      <c r="AF835" s="24"/>
      <c r="AG835" s="24"/>
      <c r="AH835" s="24"/>
      <c r="AI835" s="24"/>
      <c r="AJ835" s="24"/>
      <c r="AK835" s="24"/>
      <c r="AL835" s="24"/>
      <c r="AM835" s="24"/>
      <c r="AN835" s="24"/>
      <c r="AO835" s="24"/>
      <c r="AP835" s="24"/>
      <c r="AQ835" s="24"/>
      <c r="AR835" s="24"/>
      <c r="AS835" s="24"/>
      <c r="AT835" s="24"/>
      <c r="AU835" s="24"/>
      <c r="AV835" s="24"/>
      <c r="AW835" s="24"/>
      <c r="AX835" s="24"/>
      <c r="AY835" s="24"/>
      <c r="AZ835" s="24"/>
      <c r="BA835" s="24"/>
      <c r="BB835" s="24"/>
      <c r="BC835" s="24"/>
      <c r="BD835" s="24"/>
      <c r="BE835" s="24"/>
      <c r="BF835" s="24"/>
      <c r="BG835" s="24"/>
      <c r="BH835" s="24"/>
      <c r="BI835" s="24"/>
      <c r="BJ835" s="24"/>
      <c r="BK835" s="24"/>
      <c r="BL835" s="24"/>
      <c r="BM835" s="24"/>
      <c r="BN835" s="24"/>
      <c r="BO835" s="24"/>
      <c r="BP835" s="24"/>
      <c r="BQ835" s="24"/>
      <c r="BR835" s="24"/>
      <c r="BS835" s="24"/>
      <c r="BT835" s="24"/>
      <c r="BU835" s="24"/>
      <c r="BV835" s="24"/>
      <c r="BW835" s="24"/>
      <c r="BX835" s="24"/>
      <c r="BY835" s="24"/>
      <c r="BZ835" s="24"/>
      <c r="CA835" s="24"/>
      <c r="CB835" s="24"/>
      <c r="CC835" s="24"/>
      <c r="CD835" s="24"/>
      <c r="CE835" s="24"/>
      <c r="CF835" s="24"/>
      <c r="CG835" s="24"/>
      <c r="CH835" s="24"/>
      <c r="CI835" s="24"/>
      <c r="CJ835" s="24"/>
      <c r="CK835" s="24"/>
      <c r="CL835" s="24"/>
      <c r="CM835" s="24"/>
    </row>
    <row r="836" spans="17:91" x14ac:dyDescent="0.3">
      <c r="Q836" s="24"/>
      <c r="R836" s="24"/>
      <c r="S836" s="24"/>
      <c r="T836" s="24"/>
      <c r="U836" s="24"/>
      <c r="V836" s="24"/>
      <c r="W836" s="24"/>
      <c r="X836" s="24"/>
      <c r="Y836" s="24"/>
      <c r="Z836" s="24"/>
      <c r="AA836" s="24"/>
      <c r="AB836" s="24"/>
      <c r="AC836" s="24"/>
      <c r="AD836" s="24"/>
      <c r="AE836" s="24"/>
      <c r="AF836" s="24"/>
      <c r="AG836" s="24"/>
      <c r="AH836" s="24"/>
      <c r="AI836" s="24"/>
      <c r="AJ836" s="24"/>
      <c r="AK836" s="24"/>
      <c r="AL836" s="24"/>
      <c r="AM836" s="24"/>
      <c r="AN836" s="24"/>
      <c r="AO836" s="24"/>
      <c r="AP836" s="24"/>
      <c r="AQ836" s="24"/>
      <c r="AR836" s="24"/>
      <c r="AS836" s="24"/>
      <c r="AT836" s="24"/>
      <c r="AU836" s="24"/>
      <c r="AV836" s="24"/>
      <c r="AW836" s="24"/>
      <c r="AX836" s="24"/>
      <c r="AY836" s="24"/>
      <c r="AZ836" s="24"/>
      <c r="BA836" s="24"/>
      <c r="BB836" s="24"/>
      <c r="BC836" s="24"/>
      <c r="BD836" s="24"/>
      <c r="BE836" s="24"/>
      <c r="BF836" s="24"/>
      <c r="BG836" s="24"/>
      <c r="BH836" s="24"/>
      <c r="BI836" s="24"/>
      <c r="BJ836" s="24"/>
      <c r="BK836" s="24"/>
      <c r="BL836" s="24"/>
      <c r="BM836" s="24"/>
      <c r="BN836" s="24"/>
      <c r="BO836" s="24"/>
      <c r="BP836" s="24"/>
      <c r="BQ836" s="24"/>
      <c r="BR836" s="24"/>
      <c r="BS836" s="24"/>
      <c r="BT836" s="24"/>
      <c r="BU836" s="24"/>
      <c r="BV836" s="24"/>
      <c r="BW836" s="24"/>
      <c r="BX836" s="24"/>
      <c r="BY836" s="24"/>
      <c r="BZ836" s="24"/>
      <c r="CA836" s="24"/>
      <c r="CB836" s="24"/>
      <c r="CC836" s="24"/>
      <c r="CD836" s="24"/>
      <c r="CE836" s="24"/>
      <c r="CF836" s="24"/>
      <c r="CG836" s="24"/>
      <c r="CH836" s="24"/>
      <c r="CI836" s="24"/>
      <c r="CJ836" s="24"/>
      <c r="CK836" s="24"/>
      <c r="CL836" s="24"/>
      <c r="CM836" s="24"/>
    </row>
    <row r="837" spans="17:91" x14ac:dyDescent="0.3">
      <c r="Q837" s="24"/>
      <c r="R837" s="24"/>
      <c r="S837" s="24"/>
      <c r="T837" s="24"/>
      <c r="U837" s="24"/>
      <c r="V837" s="24"/>
      <c r="W837" s="24"/>
      <c r="X837" s="24"/>
      <c r="Y837" s="24"/>
      <c r="Z837" s="24"/>
      <c r="AA837" s="24"/>
      <c r="AB837" s="24"/>
      <c r="AC837" s="24"/>
      <c r="AD837" s="24"/>
      <c r="AE837" s="24"/>
      <c r="AF837" s="24"/>
      <c r="AG837" s="24"/>
      <c r="AH837" s="24"/>
      <c r="AI837" s="24"/>
      <c r="AJ837" s="24"/>
      <c r="AK837" s="24"/>
      <c r="AL837" s="24"/>
      <c r="AM837" s="24"/>
      <c r="AN837" s="24"/>
      <c r="AO837" s="24"/>
      <c r="AP837" s="24"/>
      <c r="AQ837" s="24"/>
      <c r="AR837" s="24"/>
      <c r="AS837" s="24"/>
      <c r="AT837" s="24"/>
      <c r="AU837" s="24"/>
      <c r="AV837" s="24"/>
      <c r="AW837" s="24"/>
      <c r="AX837" s="24"/>
      <c r="AY837" s="24"/>
      <c r="AZ837" s="24"/>
      <c r="BA837" s="24"/>
      <c r="BB837" s="24"/>
      <c r="BC837" s="24"/>
      <c r="BD837" s="24"/>
      <c r="BE837" s="24"/>
      <c r="BF837" s="24"/>
      <c r="BG837" s="24"/>
      <c r="BH837" s="24"/>
      <c r="BI837" s="24"/>
      <c r="BJ837" s="24"/>
      <c r="BK837" s="24"/>
      <c r="BL837" s="24"/>
      <c r="BM837" s="24"/>
      <c r="BN837" s="24"/>
      <c r="BO837" s="24"/>
      <c r="BP837" s="24"/>
      <c r="BQ837" s="24"/>
      <c r="BR837" s="24"/>
      <c r="BS837" s="24"/>
      <c r="BT837" s="24"/>
      <c r="BU837" s="24"/>
      <c r="BV837" s="24"/>
      <c r="BW837" s="24"/>
      <c r="BX837" s="24"/>
      <c r="BY837" s="24"/>
      <c r="BZ837" s="24"/>
      <c r="CA837" s="24"/>
      <c r="CB837" s="24"/>
      <c r="CC837" s="24"/>
      <c r="CD837" s="24"/>
      <c r="CE837" s="24"/>
      <c r="CF837" s="24"/>
      <c r="CG837" s="24"/>
      <c r="CH837" s="24"/>
      <c r="CI837" s="24"/>
      <c r="CJ837" s="24"/>
      <c r="CK837" s="24"/>
      <c r="CL837" s="24"/>
      <c r="CM837" s="24"/>
    </row>
    <row r="838" spans="17:91" x14ac:dyDescent="0.3">
      <c r="Q838" s="24"/>
      <c r="R838" s="24"/>
      <c r="S838" s="24"/>
      <c r="T838" s="24"/>
      <c r="U838" s="24"/>
      <c r="V838" s="24"/>
      <c r="W838" s="24"/>
      <c r="X838" s="24"/>
      <c r="Y838" s="24"/>
      <c r="Z838" s="24"/>
      <c r="AA838" s="24"/>
      <c r="AB838" s="24"/>
      <c r="AC838" s="24"/>
      <c r="AD838" s="24"/>
      <c r="AE838" s="24"/>
      <c r="AF838" s="24"/>
      <c r="AG838" s="24"/>
      <c r="AH838" s="24"/>
      <c r="AI838" s="24"/>
      <c r="AJ838" s="24"/>
      <c r="AK838" s="24"/>
      <c r="AL838" s="24"/>
      <c r="AM838" s="24"/>
      <c r="AN838" s="24"/>
      <c r="AO838" s="24"/>
      <c r="AP838" s="24"/>
      <c r="AQ838" s="24"/>
      <c r="AR838" s="24"/>
      <c r="AS838" s="24"/>
      <c r="AT838" s="24"/>
      <c r="AU838" s="24"/>
      <c r="AV838" s="24"/>
      <c r="AW838" s="24"/>
      <c r="AX838" s="24"/>
      <c r="AY838" s="24"/>
      <c r="AZ838" s="24"/>
      <c r="BA838" s="24"/>
      <c r="BB838" s="24"/>
      <c r="BC838" s="24"/>
      <c r="BD838" s="24"/>
      <c r="BE838" s="24"/>
      <c r="BF838" s="24"/>
      <c r="BG838" s="24"/>
      <c r="BH838" s="24"/>
      <c r="BI838" s="24"/>
      <c r="BJ838" s="24"/>
      <c r="BK838" s="24"/>
      <c r="BL838" s="24"/>
      <c r="BM838" s="24"/>
      <c r="BN838" s="24"/>
      <c r="BO838" s="24"/>
      <c r="BP838" s="24"/>
      <c r="BQ838" s="24"/>
      <c r="BR838" s="24"/>
      <c r="BS838" s="24"/>
      <c r="BT838" s="24"/>
      <c r="BU838" s="24"/>
      <c r="BV838" s="24"/>
      <c r="BW838" s="24"/>
      <c r="BX838" s="24"/>
      <c r="BY838" s="24"/>
      <c r="BZ838" s="24"/>
      <c r="CA838" s="24"/>
      <c r="CB838" s="24"/>
      <c r="CC838" s="24"/>
      <c r="CD838" s="24"/>
      <c r="CE838" s="24"/>
      <c r="CF838" s="24"/>
      <c r="CG838" s="24"/>
      <c r="CH838" s="24"/>
      <c r="CI838" s="24"/>
      <c r="CJ838" s="24"/>
      <c r="CK838" s="24"/>
      <c r="CL838" s="24"/>
      <c r="CM838" s="24"/>
    </row>
    <row r="839" spans="17:91" x14ac:dyDescent="0.3">
      <c r="Q839" s="24"/>
      <c r="R839" s="24"/>
      <c r="S839" s="24"/>
      <c r="T839" s="24"/>
      <c r="U839" s="24"/>
      <c r="V839" s="24"/>
      <c r="W839" s="24"/>
      <c r="X839" s="24"/>
      <c r="Y839" s="24"/>
      <c r="Z839" s="24"/>
      <c r="AA839" s="24"/>
      <c r="AB839" s="24"/>
      <c r="AC839" s="24"/>
      <c r="AD839" s="24"/>
      <c r="AE839" s="24"/>
      <c r="AF839" s="24"/>
      <c r="AG839" s="24"/>
      <c r="AH839" s="24"/>
      <c r="AI839" s="24"/>
      <c r="AJ839" s="24"/>
      <c r="AK839" s="24"/>
      <c r="AL839" s="24"/>
      <c r="AM839" s="24"/>
      <c r="AN839" s="24"/>
      <c r="AO839" s="24"/>
      <c r="AP839" s="24"/>
      <c r="AQ839" s="24"/>
      <c r="AR839" s="24"/>
      <c r="AS839" s="24"/>
      <c r="AT839" s="24"/>
      <c r="AU839" s="24"/>
      <c r="AV839" s="24"/>
      <c r="AW839" s="24"/>
      <c r="AX839" s="24"/>
      <c r="AY839" s="24"/>
      <c r="AZ839" s="24"/>
      <c r="BA839" s="24"/>
      <c r="BB839" s="24"/>
      <c r="BC839" s="24"/>
      <c r="BD839" s="24"/>
      <c r="BE839" s="24"/>
      <c r="BF839" s="24"/>
      <c r="BG839" s="24"/>
      <c r="BH839" s="24"/>
      <c r="BI839" s="24"/>
      <c r="BJ839" s="24"/>
      <c r="BK839" s="24"/>
      <c r="BL839" s="24"/>
      <c r="BM839" s="24"/>
      <c r="BN839" s="24"/>
      <c r="BO839" s="24"/>
      <c r="BP839" s="24"/>
      <c r="BQ839" s="24"/>
      <c r="BR839" s="24"/>
      <c r="BS839" s="24"/>
      <c r="BT839" s="24"/>
      <c r="BU839" s="24"/>
      <c r="BV839" s="24"/>
      <c r="BW839" s="24"/>
      <c r="BX839" s="24"/>
      <c r="BY839" s="24"/>
      <c r="BZ839" s="24"/>
      <c r="CA839" s="24"/>
      <c r="CB839" s="24"/>
      <c r="CC839" s="24"/>
      <c r="CD839" s="24"/>
      <c r="CE839" s="24"/>
      <c r="CF839" s="24"/>
      <c r="CG839" s="24"/>
      <c r="CH839" s="24"/>
      <c r="CI839" s="24"/>
      <c r="CJ839" s="24"/>
      <c r="CK839" s="24"/>
      <c r="CL839" s="24"/>
      <c r="CM839" s="24"/>
    </row>
    <row r="840" spans="17:91" x14ac:dyDescent="0.3">
      <c r="Q840" s="24"/>
      <c r="R840" s="24"/>
      <c r="S840" s="24"/>
      <c r="T840" s="24"/>
      <c r="U840" s="24"/>
      <c r="V840" s="24"/>
      <c r="W840" s="24"/>
      <c r="X840" s="24"/>
      <c r="Y840" s="24"/>
      <c r="Z840" s="24"/>
      <c r="AA840" s="24"/>
      <c r="AB840" s="24"/>
      <c r="AC840" s="24"/>
      <c r="AD840" s="24"/>
      <c r="AE840" s="24"/>
      <c r="AF840" s="24"/>
      <c r="AG840" s="24"/>
      <c r="AH840" s="24"/>
      <c r="AI840" s="24"/>
      <c r="AJ840" s="24"/>
      <c r="AK840" s="24"/>
      <c r="AL840" s="24"/>
      <c r="AM840" s="24"/>
      <c r="AN840" s="24"/>
      <c r="AO840" s="24"/>
      <c r="AP840" s="24"/>
      <c r="AQ840" s="24"/>
      <c r="AR840" s="24"/>
      <c r="AS840" s="24"/>
      <c r="AT840" s="24"/>
      <c r="AU840" s="24"/>
      <c r="AV840" s="24"/>
      <c r="AW840" s="24"/>
      <c r="AX840" s="24"/>
      <c r="AY840" s="24"/>
      <c r="AZ840" s="24"/>
      <c r="BA840" s="24"/>
      <c r="BB840" s="24"/>
      <c r="BC840" s="24"/>
      <c r="BD840" s="24"/>
      <c r="BE840" s="24"/>
      <c r="BF840" s="24"/>
      <c r="BG840" s="24"/>
      <c r="BH840" s="24"/>
      <c r="BI840" s="24"/>
      <c r="BJ840" s="24"/>
      <c r="BK840" s="24"/>
      <c r="BL840" s="24"/>
      <c r="BM840" s="24"/>
      <c r="BN840" s="24"/>
      <c r="BO840" s="24"/>
      <c r="BP840" s="24"/>
      <c r="BQ840" s="24"/>
      <c r="BR840" s="24"/>
      <c r="BS840" s="24"/>
      <c r="BT840" s="24"/>
      <c r="BU840" s="24"/>
      <c r="BV840" s="24"/>
      <c r="BW840" s="24"/>
      <c r="BX840" s="24"/>
      <c r="BY840" s="24"/>
      <c r="BZ840" s="24"/>
      <c r="CA840" s="24"/>
      <c r="CB840" s="24"/>
      <c r="CC840" s="24"/>
      <c r="CD840" s="24"/>
      <c r="CE840" s="24"/>
      <c r="CF840" s="24"/>
      <c r="CG840" s="24"/>
      <c r="CH840" s="24"/>
      <c r="CI840" s="24"/>
      <c r="CJ840" s="24"/>
      <c r="CK840" s="24"/>
      <c r="CL840" s="24"/>
      <c r="CM840" s="24"/>
    </row>
    <row r="841" spans="17:91" x14ac:dyDescent="0.3">
      <c r="Q841" s="24"/>
      <c r="R841" s="24"/>
      <c r="S841" s="24"/>
      <c r="T841" s="24"/>
      <c r="U841" s="24"/>
      <c r="V841" s="24"/>
      <c r="W841" s="24"/>
      <c r="X841" s="24"/>
      <c r="Y841" s="24"/>
      <c r="Z841" s="24"/>
      <c r="AA841" s="24"/>
      <c r="AB841" s="24"/>
      <c r="AC841" s="24"/>
      <c r="AD841" s="24"/>
      <c r="AE841" s="24"/>
      <c r="AF841" s="24"/>
      <c r="AG841" s="24"/>
      <c r="AH841" s="24"/>
      <c r="AI841" s="24"/>
      <c r="AJ841" s="24"/>
      <c r="AK841" s="24"/>
      <c r="AL841" s="24"/>
      <c r="AM841" s="24"/>
      <c r="AN841" s="24"/>
      <c r="AO841" s="24"/>
      <c r="AP841" s="24"/>
      <c r="AQ841" s="24"/>
      <c r="AR841" s="24"/>
      <c r="AS841" s="24"/>
      <c r="AT841" s="24"/>
      <c r="AU841" s="24"/>
      <c r="AV841" s="24"/>
      <c r="AW841" s="24"/>
      <c r="AX841" s="24"/>
      <c r="AY841" s="24"/>
      <c r="AZ841" s="24"/>
      <c r="BA841" s="24"/>
      <c r="BB841" s="24"/>
      <c r="BC841" s="24"/>
      <c r="BD841" s="24"/>
      <c r="BE841" s="24"/>
      <c r="BF841" s="24"/>
      <c r="BG841" s="24"/>
      <c r="BH841" s="24"/>
      <c r="BI841" s="24"/>
      <c r="BJ841" s="24"/>
      <c r="BK841" s="24"/>
      <c r="BL841" s="24"/>
      <c r="BM841" s="24"/>
      <c r="BN841" s="24"/>
      <c r="BO841" s="24"/>
      <c r="BP841" s="24"/>
      <c r="BQ841" s="24"/>
      <c r="BR841" s="24"/>
      <c r="BS841" s="24"/>
      <c r="BT841" s="24"/>
      <c r="BU841" s="24"/>
      <c r="BV841" s="24"/>
      <c r="BW841" s="24"/>
      <c r="BX841" s="24"/>
      <c r="BY841" s="24"/>
      <c r="BZ841" s="24"/>
      <c r="CA841" s="24"/>
      <c r="CB841" s="24"/>
      <c r="CC841" s="24"/>
      <c r="CD841" s="24"/>
      <c r="CE841" s="24"/>
      <c r="CF841" s="24"/>
      <c r="CG841" s="24"/>
      <c r="CH841" s="24"/>
      <c r="CI841" s="24"/>
      <c r="CJ841" s="24"/>
      <c r="CK841" s="24"/>
      <c r="CL841" s="24"/>
      <c r="CM841" s="24"/>
    </row>
    <row r="842" spans="17:91" x14ac:dyDescent="0.3">
      <c r="Q842" s="24"/>
      <c r="R842" s="24"/>
      <c r="S842" s="24"/>
      <c r="T842" s="24"/>
      <c r="U842" s="24"/>
      <c r="V842" s="24"/>
      <c r="W842" s="24"/>
      <c r="X842" s="24"/>
      <c r="Y842" s="24"/>
      <c r="Z842" s="24"/>
      <c r="AA842" s="24"/>
      <c r="AB842" s="24"/>
      <c r="AC842" s="24"/>
      <c r="AD842" s="24"/>
      <c r="AE842" s="24"/>
      <c r="AF842" s="24"/>
      <c r="AG842" s="24"/>
      <c r="AH842" s="24"/>
      <c r="AI842" s="24"/>
      <c r="AJ842" s="24"/>
      <c r="AK842" s="24"/>
      <c r="AL842" s="24"/>
      <c r="AM842" s="24"/>
      <c r="AN842" s="24"/>
      <c r="AO842" s="24"/>
      <c r="AP842" s="24"/>
      <c r="AQ842" s="24"/>
      <c r="AR842" s="24"/>
      <c r="AS842" s="24"/>
      <c r="AT842" s="24"/>
      <c r="AU842" s="24"/>
      <c r="AV842" s="24"/>
      <c r="AW842" s="24"/>
      <c r="AX842" s="24"/>
      <c r="AY842" s="24"/>
      <c r="AZ842" s="24"/>
      <c r="BA842" s="24"/>
      <c r="BB842" s="24"/>
      <c r="BC842" s="24"/>
      <c r="BD842" s="24"/>
      <c r="BE842" s="24"/>
      <c r="BF842" s="24"/>
      <c r="BG842" s="24"/>
      <c r="BH842" s="24"/>
      <c r="BI842" s="24"/>
      <c r="BJ842" s="24"/>
      <c r="BK842" s="24"/>
      <c r="BL842" s="24"/>
      <c r="BM842" s="24"/>
      <c r="BN842" s="24"/>
      <c r="BO842" s="24"/>
      <c r="BP842" s="24"/>
      <c r="BQ842" s="24"/>
      <c r="BR842" s="24"/>
      <c r="BS842" s="24"/>
      <c r="BT842" s="24"/>
      <c r="BU842" s="24"/>
      <c r="BV842" s="24"/>
      <c r="BW842" s="24"/>
      <c r="BX842" s="24"/>
      <c r="BY842" s="24"/>
      <c r="BZ842" s="24"/>
      <c r="CA842" s="24"/>
      <c r="CB842" s="24"/>
      <c r="CC842" s="24"/>
      <c r="CD842" s="24"/>
      <c r="CE842" s="24"/>
      <c r="CF842" s="24"/>
      <c r="CG842" s="24"/>
      <c r="CH842" s="24"/>
      <c r="CI842" s="24"/>
      <c r="CJ842" s="24"/>
      <c r="CK842" s="24"/>
      <c r="CL842" s="24"/>
      <c r="CM842" s="24"/>
    </row>
    <row r="843" spans="17:91" x14ac:dyDescent="0.3">
      <c r="Q843" s="24"/>
      <c r="R843" s="24"/>
      <c r="S843" s="24"/>
      <c r="T843" s="24"/>
      <c r="U843" s="24"/>
      <c r="V843" s="24"/>
      <c r="W843" s="24"/>
      <c r="X843" s="24"/>
      <c r="Y843" s="24"/>
      <c r="Z843" s="24"/>
      <c r="AA843" s="24"/>
      <c r="AB843" s="24"/>
      <c r="AC843" s="24"/>
      <c r="AD843" s="24"/>
      <c r="AE843" s="24"/>
      <c r="AF843" s="24"/>
      <c r="AG843" s="24"/>
      <c r="AH843" s="24"/>
      <c r="AI843" s="24"/>
      <c r="AJ843" s="24"/>
      <c r="AK843" s="24"/>
      <c r="AL843" s="24"/>
      <c r="AM843" s="24"/>
      <c r="AN843" s="24"/>
      <c r="AO843" s="24"/>
      <c r="AP843" s="24"/>
      <c r="AQ843" s="24"/>
      <c r="AR843" s="24"/>
      <c r="AS843" s="24"/>
      <c r="AT843" s="24"/>
      <c r="AU843" s="24"/>
      <c r="AV843" s="24"/>
      <c r="AW843" s="24"/>
      <c r="AX843" s="24"/>
      <c r="AY843" s="24"/>
      <c r="AZ843" s="24"/>
      <c r="BA843" s="24"/>
      <c r="BB843" s="24"/>
      <c r="BC843" s="24"/>
      <c r="BD843" s="24"/>
      <c r="BE843" s="24"/>
      <c r="BF843" s="24"/>
      <c r="BG843" s="24"/>
      <c r="BH843" s="24"/>
      <c r="BI843" s="24"/>
      <c r="BJ843" s="24"/>
      <c r="BK843" s="24"/>
      <c r="BL843" s="24"/>
      <c r="BM843" s="24"/>
      <c r="BN843" s="24"/>
      <c r="BO843" s="24"/>
      <c r="BP843" s="24"/>
      <c r="BQ843" s="24"/>
      <c r="BR843" s="24"/>
      <c r="BS843" s="24"/>
      <c r="BT843" s="24"/>
      <c r="BU843" s="24"/>
      <c r="BV843" s="24"/>
      <c r="BW843" s="24"/>
      <c r="BX843" s="24"/>
      <c r="BY843" s="24"/>
      <c r="BZ843" s="24"/>
      <c r="CA843" s="24"/>
      <c r="CB843" s="24"/>
      <c r="CC843" s="24"/>
      <c r="CD843" s="24"/>
      <c r="CE843" s="24"/>
      <c r="CF843" s="24"/>
      <c r="CG843" s="24"/>
      <c r="CH843" s="24"/>
      <c r="CI843" s="24"/>
      <c r="CJ843" s="24"/>
      <c r="CK843" s="24"/>
      <c r="CL843" s="24"/>
      <c r="CM843" s="24"/>
    </row>
    <row r="844" spans="17:91" x14ac:dyDescent="0.3">
      <c r="Q844" s="24"/>
      <c r="R844" s="24"/>
      <c r="S844" s="24"/>
      <c r="T844" s="24"/>
      <c r="U844" s="24"/>
      <c r="V844" s="24"/>
      <c r="W844" s="24"/>
      <c r="X844" s="24"/>
      <c r="Y844" s="24"/>
      <c r="Z844" s="24"/>
      <c r="AA844" s="24"/>
      <c r="AB844" s="24"/>
      <c r="AC844" s="24"/>
      <c r="AD844" s="24"/>
      <c r="AE844" s="24"/>
      <c r="AF844" s="24"/>
      <c r="AG844" s="24"/>
      <c r="AH844" s="24"/>
      <c r="AI844" s="24"/>
      <c r="AJ844" s="24"/>
      <c r="AK844" s="24"/>
      <c r="AL844" s="24"/>
      <c r="AM844" s="24"/>
      <c r="AN844" s="24"/>
      <c r="AO844" s="24"/>
      <c r="AP844" s="24"/>
      <c r="AQ844" s="24"/>
      <c r="AR844" s="24"/>
      <c r="AS844" s="24"/>
      <c r="AT844" s="24"/>
      <c r="AU844" s="24"/>
      <c r="AV844" s="24"/>
      <c r="AW844" s="24"/>
      <c r="AX844" s="24"/>
      <c r="AY844" s="24"/>
      <c r="AZ844" s="24"/>
      <c r="BA844" s="24"/>
      <c r="BB844" s="24"/>
      <c r="BC844" s="24"/>
      <c r="BD844" s="24"/>
      <c r="BE844" s="24"/>
      <c r="BF844" s="24"/>
      <c r="BG844" s="24"/>
      <c r="BH844" s="24"/>
      <c r="BI844" s="24"/>
      <c r="BJ844" s="24"/>
      <c r="BK844" s="24"/>
      <c r="BL844" s="24"/>
      <c r="BM844" s="24"/>
      <c r="BN844" s="24"/>
      <c r="BO844" s="24"/>
      <c r="BP844" s="24"/>
      <c r="BQ844" s="24"/>
      <c r="BR844" s="24"/>
      <c r="BS844" s="24"/>
      <c r="BT844" s="24"/>
      <c r="BU844" s="24"/>
      <c r="BV844" s="24"/>
      <c r="BW844" s="24"/>
      <c r="BX844" s="24"/>
      <c r="BY844" s="24"/>
      <c r="BZ844" s="24"/>
      <c r="CA844" s="24"/>
      <c r="CB844" s="24"/>
      <c r="CC844" s="24"/>
      <c r="CD844" s="24"/>
      <c r="CE844" s="24"/>
      <c r="CF844" s="24"/>
      <c r="CG844" s="24"/>
      <c r="CH844" s="24"/>
      <c r="CI844" s="24"/>
      <c r="CJ844" s="24"/>
      <c r="CK844" s="24"/>
      <c r="CL844" s="24"/>
      <c r="CM844" s="24"/>
    </row>
    <row r="845" spans="17:91" x14ac:dyDescent="0.3">
      <c r="Q845" s="24"/>
      <c r="R845" s="24"/>
      <c r="S845" s="24"/>
      <c r="T845" s="24"/>
      <c r="U845" s="24"/>
      <c r="V845" s="24"/>
      <c r="W845" s="24"/>
      <c r="X845" s="24"/>
      <c r="Y845" s="24"/>
      <c r="Z845" s="24"/>
      <c r="AA845" s="24"/>
      <c r="AB845" s="24"/>
      <c r="AC845" s="24"/>
      <c r="AD845" s="24"/>
      <c r="AE845" s="24"/>
      <c r="AF845" s="24"/>
      <c r="AG845" s="24"/>
      <c r="AH845" s="24"/>
      <c r="AI845" s="24"/>
      <c r="AJ845" s="24"/>
      <c r="AK845" s="24"/>
      <c r="AL845" s="24"/>
      <c r="AM845" s="24"/>
      <c r="AN845" s="24"/>
      <c r="AO845" s="24"/>
      <c r="AP845" s="24"/>
      <c r="AQ845" s="24"/>
      <c r="AR845" s="24"/>
      <c r="AS845" s="24"/>
      <c r="AT845" s="24"/>
      <c r="AU845" s="24"/>
      <c r="AV845" s="24"/>
      <c r="AW845" s="24"/>
      <c r="AX845" s="24"/>
      <c r="AY845" s="24"/>
      <c r="AZ845" s="24"/>
      <c r="BA845" s="24"/>
      <c r="BB845" s="24"/>
      <c r="BC845" s="24"/>
      <c r="BD845" s="24"/>
      <c r="BE845" s="24"/>
      <c r="BF845" s="24"/>
      <c r="BG845" s="24"/>
      <c r="BH845" s="24"/>
      <c r="BI845" s="24"/>
      <c r="BJ845" s="24"/>
      <c r="BK845" s="24"/>
      <c r="BL845" s="24"/>
      <c r="BM845" s="24"/>
      <c r="BN845" s="24"/>
      <c r="BO845" s="24"/>
      <c r="BP845" s="24"/>
      <c r="BQ845" s="24"/>
      <c r="BR845" s="24"/>
      <c r="BS845" s="24"/>
      <c r="BT845" s="24"/>
      <c r="BU845" s="24"/>
      <c r="BV845" s="24"/>
      <c r="BW845" s="24"/>
      <c r="BX845" s="24"/>
      <c r="BY845" s="24"/>
      <c r="BZ845" s="24"/>
      <c r="CA845" s="24"/>
      <c r="CB845" s="24"/>
      <c r="CC845" s="24"/>
      <c r="CD845" s="24"/>
      <c r="CE845" s="24"/>
      <c r="CF845" s="24"/>
      <c r="CG845" s="24"/>
      <c r="CH845" s="24"/>
      <c r="CI845" s="24"/>
      <c r="CJ845" s="24"/>
      <c r="CK845" s="24"/>
      <c r="CL845" s="24"/>
      <c r="CM845" s="24"/>
    </row>
    <row r="846" spans="17:91" x14ac:dyDescent="0.3">
      <c r="Q846" s="24"/>
      <c r="R846" s="24"/>
      <c r="S846" s="24"/>
      <c r="T846" s="24"/>
      <c r="U846" s="24"/>
      <c r="V846" s="24"/>
      <c r="W846" s="24"/>
      <c r="X846" s="24"/>
      <c r="Y846" s="24"/>
      <c r="Z846" s="24"/>
      <c r="AA846" s="24"/>
      <c r="AB846" s="24"/>
      <c r="AC846" s="24"/>
      <c r="AD846" s="24"/>
      <c r="AE846" s="24"/>
      <c r="AF846" s="24"/>
      <c r="AG846" s="24"/>
      <c r="AH846" s="24"/>
      <c r="AI846" s="24"/>
      <c r="AJ846" s="24"/>
      <c r="AK846" s="24"/>
      <c r="AL846" s="24"/>
      <c r="AM846" s="24"/>
      <c r="AN846" s="24"/>
      <c r="AO846" s="24"/>
      <c r="AP846" s="24"/>
      <c r="AQ846" s="24"/>
      <c r="AR846" s="24"/>
      <c r="AS846" s="24"/>
      <c r="AT846" s="24"/>
      <c r="AU846" s="24"/>
      <c r="AV846" s="24"/>
      <c r="AW846" s="24"/>
      <c r="AX846" s="24"/>
      <c r="AY846" s="24"/>
      <c r="AZ846" s="24"/>
      <c r="BA846" s="24"/>
      <c r="BB846" s="24"/>
      <c r="BC846" s="24"/>
      <c r="BD846" s="24"/>
      <c r="BE846" s="24"/>
      <c r="BF846" s="24"/>
      <c r="BG846" s="24"/>
      <c r="BH846" s="24"/>
      <c r="BI846" s="24"/>
      <c r="BJ846" s="24"/>
      <c r="BK846" s="24"/>
      <c r="BL846" s="24"/>
      <c r="BM846" s="24"/>
      <c r="BN846" s="24"/>
      <c r="BO846" s="24"/>
      <c r="BP846" s="24"/>
      <c r="BQ846" s="24"/>
      <c r="BR846" s="24"/>
      <c r="BS846" s="24"/>
      <c r="BT846" s="24"/>
      <c r="BU846" s="24"/>
      <c r="BV846" s="24"/>
      <c r="BW846" s="24"/>
      <c r="BX846" s="24"/>
      <c r="BY846" s="24"/>
      <c r="BZ846" s="24"/>
      <c r="CA846" s="24"/>
      <c r="CB846" s="24"/>
      <c r="CC846" s="24"/>
      <c r="CD846" s="24"/>
      <c r="CE846" s="24"/>
      <c r="CF846" s="24"/>
      <c r="CG846" s="24"/>
      <c r="CH846" s="24"/>
      <c r="CI846" s="24"/>
      <c r="CJ846" s="24"/>
      <c r="CK846" s="24"/>
      <c r="CL846" s="24"/>
      <c r="CM846" s="24"/>
    </row>
    <row r="847" spans="17:91" x14ac:dyDescent="0.3">
      <c r="Q847" s="24"/>
      <c r="R847" s="24"/>
      <c r="S847" s="24"/>
      <c r="T847" s="24"/>
      <c r="U847" s="24"/>
      <c r="V847" s="24"/>
      <c r="W847" s="24"/>
      <c r="X847" s="24"/>
      <c r="Y847" s="24"/>
      <c r="Z847" s="24"/>
      <c r="AA847" s="24"/>
      <c r="AB847" s="24"/>
      <c r="AC847" s="24"/>
      <c r="AD847" s="24"/>
      <c r="AE847" s="24"/>
      <c r="AF847" s="24"/>
      <c r="AG847" s="24"/>
      <c r="AH847" s="24"/>
      <c r="AI847" s="24"/>
      <c r="AJ847" s="24"/>
      <c r="AK847" s="24"/>
      <c r="AL847" s="24"/>
      <c r="AM847" s="24"/>
      <c r="AN847" s="24"/>
      <c r="AO847" s="24"/>
      <c r="AP847" s="24"/>
      <c r="AQ847" s="24"/>
      <c r="AR847" s="24"/>
      <c r="AS847" s="24"/>
      <c r="AT847" s="24"/>
      <c r="AU847" s="24"/>
      <c r="AV847" s="24"/>
      <c r="AW847" s="24"/>
      <c r="AX847" s="24"/>
      <c r="AY847" s="24"/>
      <c r="AZ847" s="24"/>
      <c r="BA847" s="24"/>
      <c r="BB847" s="24"/>
      <c r="BC847" s="24"/>
      <c r="BD847" s="24"/>
      <c r="BE847" s="24"/>
      <c r="BF847" s="24"/>
      <c r="BG847" s="24"/>
      <c r="BH847" s="24"/>
      <c r="BI847" s="24"/>
      <c r="BJ847" s="24"/>
      <c r="BK847" s="24"/>
      <c r="BL847" s="24"/>
      <c r="BM847" s="24"/>
      <c r="BN847" s="24"/>
      <c r="BO847" s="24"/>
      <c r="BP847" s="24"/>
      <c r="BQ847" s="24"/>
      <c r="BR847" s="24"/>
      <c r="BS847" s="24"/>
      <c r="BT847" s="24"/>
      <c r="BU847" s="24"/>
      <c r="BV847" s="24"/>
      <c r="BW847" s="24"/>
      <c r="BX847" s="24"/>
      <c r="BY847" s="24"/>
      <c r="BZ847" s="24"/>
      <c r="CA847" s="24"/>
      <c r="CB847" s="24"/>
      <c r="CC847" s="24"/>
      <c r="CD847" s="24"/>
      <c r="CE847" s="24"/>
      <c r="CF847" s="24"/>
      <c r="CG847" s="24"/>
      <c r="CH847" s="24"/>
      <c r="CI847" s="24"/>
      <c r="CJ847" s="24"/>
      <c r="CK847" s="24"/>
      <c r="CL847" s="24"/>
      <c r="CM847" s="24"/>
    </row>
    <row r="848" spans="17:91" x14ac:dyDescent="0.3">
      <c r="Q848" s="24"/>
      <c r="R848" s="24"/>
      <c r="S848" s="24"/>
      <c r="T848" s="24"/>
      <c r="U848" s="24"/>
      <c r="V848" s="24"/>
      <c r="W848" s="24"/>
      <c r="X848" s="24"/>
      <c r="Y848" s="24"/>
      <c r="Z848" s="24"/>
      <c r="AA848" s="24"/>
      <c r="AB848" s="24"/>
      <c r="AC848" s="24"/>
      <c r="AD848" s="24"/>
      <c r="AE848" s="24"/>
      <c r="AF848" s="24"/>
      <c r="AG848" s="24"/>
      <c r="AH848" s="24"/>
      <c r="AI848" s="24"/>
      <c r="AJ848" s="24"/>
      <c r="AK848" s="24"/>
      <c r="AL848" s="24"/>
      <c r="AM848" s="24"/>
      <c r="AN848" s="24"/>
      <c r="AO848" s="24"/>
      <c r="AP848" s="24"/>
      <c r="AQ848" s="24"/>
      <c r="AR848" s="24"/>
      <c r="AS848" s="24"/>
      <c r="AT848" s="24"/>
      <c r="AU848" s="24"/>
      <c r="AV848" s="24"/>
      <c r="AW848" s="24"/>
      <c r="AX848" s="24"/>
      <c r="AY848" s="24"/>
      <c r="AZ848" s="24"/>
      <c r="BA848" s="24"/>
      <c r="BB848" s="24"/>
      <c r="BC848" s="24"/>
      <c r="BD848" s="24"/>
      <c r="BE848" s="24"/>
      <c r="BF848" s="24"/>
      <c r="BG848" s="24"/>
      <c r="BH848" s="24"/>
      <c r="BI848" s="24"/>
      <c r="BJ848" s="24"/>
      <c r="BK848" s="24"/>
      <c r="BL848" s="24"/>
      <c r="BM848" s="24"/>
      <c r="BN848" s="24"/>
      <c r="BO848" s="24"/>
      <c r="BP848" s="24"/>
      <c r="BQ848" s="24"/>
      <c r="BR848" s="24"/>
      <c r="BS848" s="24"/>
      <c r="BT848" s="24"/>
      <c r="BU848" s="24"/>
      <c r="BV848" s="24"/>
      <c r="BW848" s="24"/>
      <c r="BX848" s="24"/>
      <c r="BY848" s="24"/>
      <c r="BZ848" s="24"/>
      <c r="CA848" s="24"/>
      <c r="CB848" s="24"/>
      <c r="CC848" s="24"/>
      <c r="CD848" s="24"/>
      <c r="CE848" s="24"/>
      <c r="CF848" s="24"/>
      <c r="CG848" s="24"/>
      <c r="CH848" s="24"/>
      <c r="CI848" s="24"/>
      <c r="CJ848" s="24"/>
      <c r="CK848" s="24"/>
      <c r="CL848" s="24"/>
      <c r="CM848" s="24"/>
    </row>
    <row r="849" spans="17:91" x14ac:dyDescent="0.3">
      <c r="Q849" s="24"/>
      <c r="R849" s="24"/>
      <c r="S849" s="24"/>
      <c r="T849" s="24"/>
      <c r="U849" s="24"/>
      <c r="V849" s="24"/>
      <c r="W849" s="24"/>
      <c r="X849" s="24"/>
      <c r="Y849" s="24"/>
      <c r="Z849" s="24"/>
      <c r="AA849" s="24"/>
      <c r="AB849" s="24"/>
      <c r="AC849" s="24"/>
      <c r="AD849" s="24"/>
      <c r="AE849" s="24"/>
      <c r="AF849" s="24"/>
      <c r="AG849" s="24"/>
      <c r="AH849" s="24"/>
      <c r="AI849" s="24"/>
      <c r="AJ849" s="24"/>
      <c r="AK849" s="24"/>
      <c r="AL849" s="24"/>
      <c r="AM849" s="24"/>
      <c r="AN849" s="24"/>
      <c r="AO849" s="24"/>
      <c r="AP849" s="24"/>
      <c r="AQ849" s="24"/>
      <c r="AR849" s="24"/>
      <c r="AS849" s="24"/>
      <c r="AT849" s="24"/>
      <c r="AU849" s="24"/>
      <c r="AV849" s="24"/>
      <c r="AW849" s="24"/>
      <c r="AX849" s="24"/>
      <c r="AY849" s="24"/>
      <c r="AZ849" s="24"/>
      <c r="BA849" s="24"/>
      <c r="BB849" s="24"/>
      <c r="BC849" s="24"/>
      <c r="BD849" s="24"/>
      <c r="BE849" s="24"/>
      <c r="BF849" s="24"/>
      <c r="BG849" s="24"/>
      <c r="BH849" s="24"/>
      <c r="BI849" s="24"/>
      <c r="BJ849" s="24"/>
      <c r="BK849" s="24"/>
      <c r="BL849" s="24"/>
      <c r="BM849" s="24"/>
      <c r="BN849" s="24"/>
      <c r="BO849" s="24"/>
      <c r="BP849" s="24"/>
      <c r="BQ849" s="24"/>
      <c r="BR849" s="24"/>
      <c r="BS849" s="24"/>
      <c r="BT849" s="24"/>
      <c r="BU849" s="24"/>
      <c r="BV849" s="24"/>
      <c r="BW849" s="24"/>
      <c r="BX849" s="24"/>
      <c r="BY849" s="24"/>
      <c r="BZ849" s="24"/>
      <c r="CA849" s="24"/>
      <c r="CB849" s="24"/>
      <c r="CC849" s="24"/>
      <c r="CD849" s="24"/>
      <c r="CE849" s="24"/>
      <c r="CF849" s="24"/>
      <c r="CG849" s="24"/>
      <c r="CH849" s="24"/>
      <c r="CI849" s="24"/>
      <c r="CJ849" s="24"/>
      <c r="CK849" s="24"/>
      <c r="CL849" s="24"/>
      <c r="CM849" s="24"/>
    </row>
    <row r="850" spans="17:91" x14ac:dyDescent="0.3">
      <c r="Q850" s="24"/>
      <c r="R850" s="24"/>
      <c r="S850" s="24"/>
      <c r="T850" s="24"/>
      <c r="U850" s="24"/>
      <c r="V850" s="24"/>
      <c r="W850" s="24"/>
      <c r="X850" s="24"/>
      <c r="Y850" s="24"/>
      <c r="Z850" s="24"/>
      <c r="AA850" s="24"/>
      <c r="AB850" s="24"/>
      <c r="AC850" s="24"/>
      <c r="AD850" s="24"/>
      <c r="AE850" s="24"/>
      <c r="AF850" s="24"/>
      <c r="AG850" s="24"/>
      <c r="AH850" s="24"/>
      <c r="AI850" s="24"/>
      <c r="AJ850" s="24"/>
      <c r="AK850" s="24"/>
      <c r="AL850" s="24"/>
      <c r="AM850" s="24"/>
      <c r="AN850" s="24"/>
      <c r="AO850" s="24"/>
      <c r="AP850" s="24"/>
      <c r="AQ850" s="24"/>
      <c r="AR850" s="24"/>
      <c r="AS850" s="24"/>
      <c r="AT850" s="24"/>
      <c r="AU850" s="24"/>
      <c r="AV850" s="24"/>
      <c r="AW850" s="24"/>
      <c r="AX850" s="24"/>
      <c r="AY850" s="24"/>
      <c r="AZ850" s="24"/>
      <c r="BA850" s="24"/>
      <c r="BB850" s="24"/>
      <c r="BC850" s="24"/>
      <c r="BD850" s="24"/>
      <c r="BE850" s="24"/>
      <c r="BF850" s="24"/>
      <c r="BG850" s="24"/>
      <c r="BH850" s="24"/>
      <c r="BI850" s="24"/>
      <c r="BJ850" s="24"/>
      <c r="BK850" s="24"/>
      <c r="BL850" s="24"/>
      <c r="BM850" s="24"/>
      <c r="BN850" s="24"/>
      <c r="BO850" s="24"/>
      <c r="BP850" s="24"/>
      <c r="BQ850" s="24"/>
      <c r="BR850" s="24"/>
      <c r="BS850" s="24"/>
      <c r="BT850" s="24"/>
      <c r="BU850" s="24"/>
      <c r="BV850" s="24"/>
      <c r="BW850" s="24"/>
      <c r="BX850" s="24"/>
      <c r="BY850" s="24"/>
      <c r="BZ850" s="24"/>
      <c r="CA850" s="24"/>
      <c r="CB850" s="24"/>
      <c r="CC850" s="24"/>
      <c r="CD850" s="24"/>
      <c r="CE850" s="24"/>
      <c r="CF850" s="24"/>
      <c r="CG850" s="24"/>
      <c r="CH850" s="24"/>
      <c r="CI850" s="24"/>
      <c r="CJ850" s="24"/>
      <c r="CK850" s="24"/>
      <c r="CL850" s="24"/>
      <c r="CM850" s="24"/>
    </row>
    <row r="851" spans="17:91" x14ac:dyDescent="0.3">
      <c r="Q851" s="24"/>
      <c r="R851" s="24"/>
      <c r="S851" s="24"/>
      <c r="T851" s="24"/>
      <c r="U851" s="24"/>
      <c r="V851" s="24"/>
      <c r="W851" s="24"/>
      <c r="X851" s="24"/>
      <c r="Y851" s="24"/>
      <c r="Z851" s="24"/>
      <c r="AA851" s="24"/>
      <c r="AB851" s="24"/>
      <c r="AC851" s="24"/>
      <c r="AD851" s="24"/>
      <c r="AE851" s="24"/>
      <c r="AF851" s="24"/>
      <c r="AG851" s="24"/>
      <c r="AH851" s="24"/>
      <c r="AI851" s="24"/>
      <c r="AJ851" s="24"/>
      <c r="AK851" s="24"/>
      <c r="AL851" s="24"/>
      <c r="AM851" s="24"/>
      <c r="AN851" s="24"/>
      <c r="AO851" s="24"/>
      <c r="AP851" s="24"/>
      <c r="AQ851" s="24"/>
      <c r="AR851" s="24"/>
      <c r="AS851" s="24"/>
      <c r="AT851" s="24"/>
      <c r="AU851" s="24"/>
      <c r="AV851" s="24"/>
      <c r="AW851" s="24"/>
      <c r="AX851" s="24"/>
      <c r="AY851" s="24"/>
      <c r="AZ851" s="24"/>
      <c r="BA851" s="24"/>
      <c r="BB851" s="24"/>
      <c r="BC851" s="24"/>
      <c r="BD851" s="24"/>
      <c r="BE851" s="24"/>
      <c r="BF851" s="24"/>
      <c r="BG851" s="24"/>
      <c r="BH851" s="24"/>
      <c r="BI851" s="24"/>
      <c r="BJ851" s="24"/>
      <c r="BK851" s="24"/>
      <c r="BL851" s="24"/>
      <c r="BM851" s="24"/>
      <c r="BN851" s="24"/>
      <c r="BO851" s="24"/>
      <c r="BP851" s="24"/>
      <c r="BQ851" s="24"/>
      <c r="BR851" s="24"/>
      <c r="BS851" s="24"/>
      <c r="BT851" s="24"/>
      <c r="BU851" s="24"/>
      <c r="BV851" s="24"/>
      <c r="BW851" s="24"/>
      <c r="BX851" s="24"/>
      <c r="BY851" s="24"/>
      <c r="BZ851" s="24"/>
      <c r="CA851" s="24"/>
      <c r="CB851" s="24"/>
      <c r="CC851" s="24"/>
      <c r="CD851" s="24"/>
      <c r="CE851" s="24"/>
      <c r="CF851" s="24"/>
      <c r="CG851" s="24"/>
      <c r="CH851" s="24"/>
      <c r="CI851" s="24"/>
      <c r="CJ851" s="24"/>
      <c r="CK851" s="24"/>
      <c r="CL851" s="24"/>
      <c r="CM851" s="24"/>
    </row>
    <row r="852" spans="17:91" x14ac:dyDescent="0.3">
      <c r="Q852" s="24"/>
      <c r="R852" s="24"/>
      <c r="S852" s="24"/>
      <c r="T852" s="24"/>
      <c r="U852" s="24"/>
      <c r="V852" s="24"/>
      <c r="W852" s="24"/>
      <c r="X852" s="24"/>
      <c r="Y852" s="24"/>
      <c r="Z852" s="24"/>
      <c r="AA852" s="24"/>
      <c r="AB852" s="24"/>
      <c r="AC852" s="24"/>
      <c r="AD852" s="24"/>
      <c r="AE852" s="24"/>
      <c r="AF852" s="24"/>
      <c r="AG852" s="24"/>
      <c r="AH852" s="24"/>
      <c r="AI852" s="24"/>
      <c r="AJ852" s="24"/>
      <c r="AK852" s="24"/>
      <c r="AL852" s="24"/>
      <c r="AM852" s="24"/>
      <c r="AN852" s="24"/>
      <c r="AO852" s="24"/>
      <c r="AP852" s="24"/>
      <c r="AQ852" s="24"/>
      <c r="AR852" s="24"/>
      <c r="AS852" s="24"/>
      <c r="AT852" s="24"/>
      <c r="AU852" s="24"/>
      <c r="AV852" s="24"/>
      <c r="AW852" s="24"/>
      <c r="AX852" s="24"/>
      <c r="AY852" s="24"/>
      <c r="AZ852" s="24"/>
      <c r="BA852" s="24"/>
      <c r="BB852" s="24"/>
      <c r="BC852" s="24"/>
      <c r="BD852" s="24"/>
      <c r="BE852" s="24"/>
      <c r="BF852" s="24"/>
      <c r="BG852" s="24"/>
      <c r="BH852" s="24"/>
      <c r="BI852" s="24"/>
      <c r="BJ852" s="24"/>
      <c r="BK852" s="24"/>
      <c r="BL852" s="24"/>
      <c r="BM852" s="24"/>
      <c r="BN852" s="24"/>
      <c r="BO852" s="24"/>
      <c r="BP852" s="24"/>
      <c r="BQ852" s="24"/>
      <c r="BR852" s="24"/>
      <c r="BS852" s="24"/>
      <c r="BT852" s="24"/>
      <c r="BU852" s="24"/>
      <c r="BV852" s="24"/>
      <c r="BW852" s="24"/>
      <c r="BX852" s="24"/>
      <c r="BY852" s="24"/>
      <c r="BZ852" s="24"/>
      <c r="CA852" s="24"/>
      <c r="CB852" s="24"/>
      <c r="CC852" s="24"/>
      <c r="CD852" s="24"/>
      <c r="CE852" s="24"/>
      <c r="CF852" s="24"/>
      <c r="CG852" s="24"/>
      <c r="CH852" s="24"/>
      <c r="CI852" s="24"/>
      <c r="CJ852" s="24"/>
      <c r="CK852" s="24"/>
      <c r="CL852" s="24"/>
      <c r="CM852" s="24"/>
    </row>
    <row r="853" spans="17:91" x14ac:dyDescent="0.3">
      <c r="Q853" s="24"/>
      <c r="R853" s="24"/>
      <c r="S853" s="24"/>
      <c r="T853" s="24"/>
      <c r="U853" s="24"/>
      <c r="V853" s="24"/>
      <c r="W853" s="24"/>
      <c r="X853" s="24"/>
      <c r="Y853" s="24"/>
      <c r="Z853" s="24"/>
      <c r="AA853" s="24"/>
      <c r="AB853" s="24"/>
      <c r="AC853" s="24"/>
      <c r="AD853" s="24"/>
      <c r="AE853" s="24"/>
      <c r="AF853" s="24"/>
      <c r="AG853" s="24"/>
      <c r="AH853" s="24"/>
      <c r="AI853" s="24"/>
      <c r="AJ853" s="24"/>
      <c r="AK853" s="24"/>
      <c r="AL853" s="24"/>
      <c r="AM853" s="24"/>
      <c r="AN853" s="24"/>
      <c r="AO853" s="24"/>
      <c r="AP853" s="24"/>
      <c r="AQ853" s="24"/>
      <c r="AR853" s="24"/>
      <c r="AS853" s="24"/>
      <c r="AT853" s="24"/>
      <c r="AU853" s="24"/>
      <c r="AV853" s="24"/>
      <c r="AW853" s="24"/>
      <c r="AX853" s="24"/>
      <c r="AY853" s="24"/>
      <c r="AZ853" s="24"/>
      <c r="BA853" s="24"/>
      <c r="BB853" s="24"/>
      <c r="BC853" s="24"/>
      <c r="BD853" s="24"/>
      <c r="BE853" s="24"/>
      <c r="BF853" s="24"/>
      <c r="BG853" s="24"/>
      <c r="BH853" s="24"/>
      <c r="BI853" s="24"/>
      <c r="BJ853" s="24"/>
      <c r="BK853" s="24"/>
      <c r="BL853" s="24"/>
      <c r="BM853" s="24"/>
      <c r="BN853" s="24"/>
      <c r="BO853" s="24"/>
      <c r="BP853" s="24"/>
      <c r="BQ853" s="24"/>
      <c r="BR853" s="24"/>
      <c r="BS853" s="24"/>
      <c r="BT853" s="24"/>
      <c r="BU853" s="24"/>
      <c r="BV853" s="24"/>
      <c r="BW853" s="24"/>
      <c r="BX853" s="24"/>
      <c r="BY853" s="24"/>
      <c r="BZ853" s="24"/>
      <c r="CA853" s="24"/>
      <c r="CB853" s="24"/>
      <c r="CC853" s="24"/>
      <c r="CD853" s="24"/>
      <c r="CE853" s="24"/>
      <c r="CF853" s="24"/>
      <c r="CG853" s="24"/>
      <c r="CH853" s="24"/>
      <c r="CI853" s="24"/>
      <c r="CJ853" s="24"/>
      <c r="CK853" s="24"/>
      <c r="CL853" s="24"/>
      <c r="CM853" s="24"/>
    </row>
    <row r="854" spans="17:91" x14ac:dyDescent="0.3">
      <c r="Q854" s="24"/>
      <c r="R854" s="24"/>
      <c r="S854" s="24"/>
      <c r="T854" s="24"/>
      <c r="U854" s="24"/>
      <c r="V854" s="24"/>
      <c r="W854" s="24"/>
      <c r="X854" s="24"/>
      <c r="Y854" s="24"/>
      <c r="Z854" s="24"/>
      <c r="AA854" s="24"/>
      <c r="AB854" s="24"/>
      <c r="AC854" s="24"/>
      <c r="AD854" s="24"/>
      <c r="AE854" s="24"/>
      <c r="AF854" s="24"/>
      <c r="AG854" s="24"/>
      <c r="AH854" s="24"/>
      <c r="AI854" s="24"/>
      <c r="AJ854" s="24"/>
      <c r="AK854" s="24"/>
      <c r="AL854" s="24"/>
      <c r="AM854" s="24"/>
      <c r="AN854" s="24"/>
      <c r="AO854" s="24"/>
      <c r="AP854" s="24"/>
      <c r="AQ854" s="24"/>
      <c r="AR854" s="24"/>
      <c r="AS854" s="24"/>
      <c r="AT854" s="24"/>
      <c r="AU854" s="24"/>
      <c r="AV854" s="24"/>
      <c r="AW854" s="24"/>
      <c r="AX854" s="24"/>
      <c r="AY854" s="24"/>
      <c r="AZ854" s="24"/>
      <c r="BA854" s="24"/>
      <c r="BB854" s="24"/>
      <c r="BC854" s="24"/>
      <c r="BD854" s="24"/>
      <c r="BE854" s="24"/>
      <c r="BF854" s="24"/>
      <c r="BG854" s="24"/>
      <c r="BH854" s="24"/>
      <c r="BI854" s="24"/>
      <c r="BJ854" s="24"/>
      <c r="BK854" s="24"/>
      <c r="BL854" s="24"/>
      <c r="BM854" s="24"/>
      <c r="BN854" s="24"/>
      <c r="BO854" s="24"/>
      <c r="BP854" s="24"/>
      <c r="BQ854" s="24"/>
      <c r="BR854" s="24"/>
      <c r="BS854" s="24"/>
      <c r="BT854" s="24"/>
      <c r="BU854" s="24"/>
      <c r="BV854" s="24"/>
      <c r="BW854" s="24"/>
      <c r="BX854" s="24"/>
      <c r="BY854" s="24"/>
      <c r="BZ854" s="24"/>
      <c r="CA854" s="24"/>
      <c r="CB854" s="24"/>
      <c r="CC854" s="24"/>
      <c r="CD854" s="24"/>
      <c r="CE854" s="24"/>
      <c r="CF854" s="24"/>
      <c r="CG854" s="24"/>
      <c r="CH854" s="24"/>
      <c r="CI854" s="24"/>
      <c r="CJ854" s="24"/>
      <c r="CK854" s="24"/>
      <c r="CL854" s="24"/>
      <c r="CM854" s="24"/>
    </row>
    <row r="855" spans="17:91" x14ac:dyDescent="0.3">
      <c r="Q855" s="24"/>
      <c r="R855" s="24"/>
      <c r="S855" s="24"/>
      <c r="T855" s="24"/>
      <c r="U855" s="24"/>
      <c r="V855" s="24"/>
      <c r="W855" s="24"/>
      <c r="X855" s="24"/>
      <c r="Y855" s="24"/>
      <c r="Z855" s="24"/>
      <c r="AA855" s="24"/>
      <c r="AB855" s="24"/>
      <c r="AC855" s="24"/>
      <c r="AD855" s="24"/>
      <c r="AE855" s="24"/>
      <c r="AF855" s="24"/>
      <c r="AG855" s="24"/>
      <c r="AH855" s="24"/>
      <c r="AI855" s="24"/>
      <c r="AJ855" s="24"/>
      <c r="AK855" s="24"/>
      <c r="AL855" s="24"/>
      <c r="AM855" s="24"/>
      <c r="AN855" s="24"/>
      <c r="AO855" s="24"/>
      <c r="AP855" s="24"/>
      <c r="AQ855" s="24"/>
      <c r="AR855" s="24"/>
      <c r="AS855" s="24"/>
      <c r="AT855" s="24"/>
      <c r="AU855" s="24"/>
      <c r="AV855" s="24"/>
      <c r="AW855" s="24"/>
      <c r="AX855" s="24"/>
      <c r="AY855" s="24"/>
      <c r="AZ855" s="24"/>
      <c r="BA855" s="24"/>
      <c r="BB855" s="24"/>
      <c r="BC855" s="24"/>
      <c r="BD855" s="24"/>
      <c r="BE855" s="24"/>
      <c r="BF855" s="24"/>
      <c r="BG855" s="24"/>
      <c r="BH855" s="24"/>
      <c r="BI855" s="24"/>
      <c r="BJ855" s="24"/>
      <c r="BK855" s="24"/>
      <c r="BL855" s="24"/>
      <c r="BM855" s="24"/>
      <c r="BN855" s="24"/>
      <c r="BO855" s="24"/>
      <c r="BP855" s="24"/>
      <c r="BQ855" s="24"/>
      <c r="BR855" s="24"/>
      <c r="BS855" s="24"/>
      <c r="BT855" s="24"/>
      <c r="BU855" s="24"/>
      <c r="BV855" s="24"/>
      <c r="BW855" s="24"/>
      <c r="BX855" s="24"/>
      <c r="BY855" s="24"/>
      <c r="BZ855" s="24"/>
      <c r="CA855" s="24"/>
      <c r="CB855" s="24"/>
      <c r="CC855" s="24"/>
      <c r="CD855" s="24"/>
      <c r="CE855" s="24"/>
      <c r="CF855" s="24"/>
      <c r="CG855" s="24"/>
      <c r="CH855" s="24"/>
      <c r="CI855" s="24"/>
      <c r="CJ855" s="24"/>
      <c r="CK855" s="24"/>
      <c r="CL855" s="24"/>
      <c r="CM855" s="24"/>
    </row>
    <row r="856" spans="17:91" x14ac:dyDescent="0.3">
      <c r="Q856" s="24"/>
      <c r="R856" s="24"/>
      <c r="S856" s="24"/>
      <c r="T856" s="24"/>
      <c r="U856" s="24"/>
      <c r="V856" s="24"/>
      <c r="W856" s="24"/>
      <c r="X856" s="24"/>
      <c r="Y856" s="24"/>
      <c r="Z856" s="24"/>
      <c r="AA856" s="24"/>
      <c r="AB856" s="24"/>
      <c r="AC856" s="24"/>
      <c r="AD856" s="24"/>
      <c r="AE856" s="24"/>
      <c r="AF856" s="24"/>
      <c r="AG856" s="24"/>
      <c r="AH856" s="24"/>
      <c r="AI856" s="24"/>
      <c r="AJ856" s="24"/>
      <c r="AK856" s="24"/>
      <c r="AL856" s="24"/>
      <c r="AM856" s="24"/>
      <c r="AN856" s="24"/>
      <c r="AO856" s="24"/>
      <c r="AP856" s="24"/>
      <c r="AQ856" s="24"/>
      <c r="AR856" s="24"/>
      <c r="AS856" s="24"/>
      <c r="AT856" s="24"/>
      <c r="AU856" s="24"/>
      <c r="AV856" s="24"/>
      <c r="AW856" s="24"/>
      <c r="AX856" s="24"/>
      <c r="AY856" s="24"/>
      <c r="AZ856" s="24"/>
      <c r="BA856" s="24"/>
      <c r="BB856" s="24"/>
      <c r="BC856" s="24"/>
      <c r="BD856" s="24"/>
      <c r="BE856" s="24"/>
      <c r="BF856" s="24"/>
      <c r="BG856" s="24"/>
      <c r="BH856" s="24"/>
      <c r="BI856" s="24"/>
      <c r="BJ856" s="24"/>
      <c r="BK856" s="24"/>
      <c r="BL856" s="24"/>
      <c r="BM856" s="24"/>
      <c r="BN856" s="24"/>
      <c r="BO856" s="24"/>
      <c r="BP856" s="24"/>
      <c r="BQ856" s="24"/>
      <c r="BR856" s="24"/>
      <c r="BS856" s="24"/>
      <c r="BT856" s="24"/>
      <c r="BU856" s="24"/>
      <c r="BV856" s="24"/>
      <c r="BW856" s="24"/>
      <c r="BX856" s="24"/>
      <c r="BY856" s="24"/>
      <c r="BZ856" s="24"/>
      <c r="CA856" s="24"/>
      <c r="CB856" s="24"/>
      <c r="CC856" s="24"/>
      <c r="CD856" s="24"/>
      <c r="CE856" s="24"/>
      <c r="CF856" s="24"/>
      <c r="CG856" s="24"/>
      <c r="CH856" s="24"/>
      <c r="CI856" s="24"/>
      <c r="CJ856" s="24"/>
      <c r="CK856" s="24"/>
      <c r="CL856" s="24"/>
      <c r="CM856" s="24"/>
    </row>
    <row r="857" spans="17:91" x14ac:dyDescent="0.3">
      <c r="Q857" s="24"/>
      <c r="R857" s="24"/>
      <c r="S857" s="24"/>
      <c r="T857" s="24"/>
      <c r="U857" s="24"/>
      <c r="V857" s="24"/>
      <c r="W857" s="24"/>
      <c r="X857" s="24"/>
      <c r="Y857" s="24"/>
      <c r="Z857" s="24"/>
      <c r="AA857" s="24"/>
      <c r="AB857" s="24"/>
      <c r="AC857" s="24"/>
      <c r="AD857" s="24"/>
      <c r="AE857" s="24"/>
      <c r="AF857" s="24"/>
      <c r="AG857" s="24"/>
      <c r="AH857" s="24"/>
      <c r="AI857" s="24"/>
      <c r="AJ857" s="24"/>
      <c r="AK857" s="24"/>
      <c r="AL857" s="24"/>
      <c r="AM857" s="24"/>
      <c r="AN857" s="24"/>
      <c r="AO857" s="24"/>
      <c r="AP857" s="24"/>
      <c r="AQ857" s="24"/>
      <c r="AR857" s="24"/>
      <c r="AS857" s="24"/>
      <c r="AT857" s="24"/>
      <c r="AU857" s="24"/>
      <c r="AV857" s="24"/>
      <c r="AW857" s="24"/>
      <c r="AX857" s="24"/>
      <c r="AY857" s="24"/>
      <c r="AZ857" s="24"/>
      <c r="BA857" s="24"/>
      <c r="BB857" s="24"/>
      <c r="BC857" s="24"/>
      <c r="BD857" s="24"/>
      <c r="BE857" s="24"/>
      <c r="BF857" s="24"/>
      <c r="BG857" s="24"/>
      <c r="BH857" s="24"/>
      <c r="BI857" s="24"/>
      <c r="BJ857" s="24"/>
      <c r="BK857" s="24"/>
      <c r="BL857" s="24"/>
      <c r="BM857" s="24"/>
      <c r="BN857" s="24"/>
      <c r="BO857" s="24"/>
      <c r="BP857" s="24"/>
      <c r="BQ857" s="24"/>
      <c r="BR857" s="24"/>
      <c r="BS857" s="24"/>
      <c r="BT857" s="24"/>
      <c r="BU857" s="24"/>
      <c r="BV857" s="24"/>
      <c r="BW857" s="24"/>
      <c r="BX857" s="24"/>
      <c r="BY857" s="24"/>
      <c r="BZ857" s="24"/>
      <c r="CA857" s="24"/>
      <c r="CB857" s="24"/>
      <c r="CC857" s="24"/>
      <c r="CD857" s="24"/>
      <c r="CE857" s="24"/>
      <c r="CF857" s="24"/>
      <c r="CG857" s="24"/>
      <c r="CH857" s="24"/>
      <c r="CI857" s="24"/>
      <c r="CJ857" s="24"/>
      <c r="CK857" s="24"/>
      <c r="CL857" s="24"/>
      <c r="CM857" s="24"/>
    </row>
    <row r="858" spans="17:91" x14ac:dyDescent="0.3">
      <c r="Q858" s="24"/>
      <c r="R858" s="24"/>
      <c r="S858" s="24"/>
      <c r="T858" s="24"/>
      <c r="U858" s="24"/>
      <c r="V858" s="24"/>
      <c r="W858" s="24"/>
      <c r="X858" s="24"/>
      <c r="Y858" s="24"/>
      <c r="Z858" s="24"/>
      <c r="AA858" s="24"/>
      <c r="AB858" s="24"/>
      <c r="AC858" s="24"/>
      <c r="AD858" s="24"/>
      <c r="AE858" s="24"/>
      <c r="AF858" s="24"/>
      <c r="AG858" s="24"/>
      <c r="AH858" s="24"/>
      <c r="AI858" s="24"/>
      <c r="AJ858" s="24"/>
      <c r="AK858" s="24"/>
      <c r="AL858" s="24"/>
      <c r="AM858" s="24"/>
      <c r="AN858" s="24"/>
      <c r="AO858" s="24"/>
      <c r="AP858" s="24"/>
      <c r="AQ858" s="24"/>
      <c r="AR858" s="24"/>
      <c r="AS858" s="24"/>
      <c r="AT858" s="24"/>
      <c r="AU858" s="24"/>
      <c r="AV858" s="24"/>
      <c r="AW858" s="24"/>
      <c r="AX858" s="24"/>
      <c r="AY858" s="24"/>
      <c r="AZ858" s="24"/>
      <c r="BA858" s="24"/>
      <c r="BB858" s="24"/>
      <c r="BC858" s="24"/>
      <c r="BD858" s="24"/>
      <c r="BE858" s="24"/>
      <c r="BF858" s="24"/>
      <c r="BG858" s="24"/>
      <c r="BH858" s="24"/>
      <c r="BI858" s="24"/>
      <c r="BJ858" s="24"/>
      <c r="BK858" s="24"/>
      <c r="BL858" s="24"/>
      <c r="BM858" s="24"/>
      <c r="BN858" s="24"/>
      <c r="BO858" s="24"/>
      <c r="BP858" s="24"/>
      <c r="BQ858" s="24"/>
      <c r="BR858" s="24"/>
      <c r="BS858" s="24"/>
      <c r="BT858" s="24"/>
      <c r="BU858" s="24"/>
      <c r="BV858" s="24"/>
      <c r="BW858" s="24"/>
      <c r="BX858" s="24"/>
      <c r="BY858" s="24"/>
      <c r="BZ858" s="24"/>
      <c r="CA858" s="24"/>
      <c r="CB858" s="24"/>
      <c r="CC858" s="24"/>
      <c r="CD858" s="24"/>
      <c r="CE858" s="24"/>
      <c r="CF858" s="24"/>
      <c r="CG858" s="24"/>
      <c r="CH858" s="24"/>
      <c r="CI858" s="24"/>
      <c r="CJ858" s="24"/>
      <c r="CK858" s="24"/>
      <c r="CL858" s="24"/>
      <c r="CM858" s="24"/>
    </row>
    <row r="859" spans="17:91" x14ac:dyDescent="0.3">
      <c r="Q859" s="24"/>
      <c r="R859" s="24"/>
      <c r="S859" s="24"/>
      <c r="T859" s="24"/>
      <c r="U859" s="24"/>
      <c r="V859" s="24"/>
      <c r="W859" s="24"/>
      <c r="X859" s="24"/>
      <c r="Y859" s="24"/>
      <c r="Z859" s="24"/>
      <c r="AA859" s="24"/>
      <c r="AB859" s="24"/>
      <c r="AC859" s="24"/>
      <c r="AD859" s="24"/>
      <c r="AE859" s="24"/>
      <c r="AF859" s="24"/>
      <c r="AG859" s="24"/>
      <c r="AH859" s="24"/>
      <c r="AI859" s="24"/>
      <c r="AJ859" s="24"/>
      <c r="AK859" s="24"/>
      <c r="AL859" s="24"/>
      <c r="AM859" s="24"/>
      <c r="AN859" s="24"/>
      <c r="AO859" s="24"/>
      <c r="AP859" s="24"/>
      <c r="AQ859" s="24"/>
      <c r="AR859" s="24"/>
      <c r="AS859" s="24"/>
      <c r="AT859" s="24"/>
      <c r="AU859" s="24"/>
      <c r="AV859" s="24"/>
      <c r="AW859" s="24"/>
      <c r="AX859" s="24"/>
      <c r="AY859" s="24"/>
      <c r="AZ859" s="24"/>
      <c r="BA859" s="24"/>
      <c r="BB859" s="24"/>
      <c r="BC859" s="24"/>
      <c r="BD859" s="24"/>
      <c r="BE859" s="24"/>
      <c r="BF859" s="24"/>
      <c r="BG859" s="24"/>
      <c r="BH859" s="24"/>
      <c r="BI859" s="24"/>
      <c r="BJ859" s="24"/>
      <c r="BK859" s="24"/>
      <c r="BL859" s="24"/>
      <c r="BM859" s="24"/>
      <c r="BN859" s="24"/>
      <c r="BO859" s="24"/>
      <c r="BP859" s="24"/>
      <c r="BQ859" s="24"/>
      <c r="BR859" s="24"/>
      <c r="BS859" s="24"/>
      <c r="BT859" s="24"/>
      <c r="BU859" s="24"/>
      <c r="BV859" s="24"/>
      <c r="BW859" s="24"/>
      <c r="BX859" s="24"/>
      <c r="BY859" s="24"/>
      <c r="BZ859" s="24"/>
      <c r="CA859" s="24"/>
      <c r="CB859" s="24"/>
      <c r="CC859" s="24"/>
      <c r="CD859" s="24"/>
      <c r="CE859" s="24"/>
      <c r="CF859" s="24"/>
      <c r="CG859" s="24"/>
      <c r="CH859" s="24"/>
      <c r="CI859" s="24"/>
      <c r="CJ859" s="24"/>
      <c r="CK859" s="24"/>
      <c r="CL859" s="24"/>
      <c r="CM859" s="24"/>
    </row>
    <row r="860" spans="17:91" x14ac:dyDescent="0.3">
      <c r="Q860" s="24"/>
      <c r="R860" s="24"/>
      <c r="S860" s="24"/>
      <c r="T860" s="24"/>
      <c r="U860" s="24"/>
      <c r="V860" s="24"/>
      <c r="W860" s="24"/>
      <c r="X860" s="24"/>
      <c r="Y860" s="24"/>
      <c r="Z860" s="24"/>
      <c r="AA860" s="24"/>
      <c r="AB860" s="24"/>
      <c r="AC860" s="24"/>
      <c r="AD860" s="24"/>
      <c r="AE860" s="24"/>
      <c r="AF860" s="24"/>
      <c r="AG860" s="24"/>
      <c r="AH860" s="24"/>
      <c r="AI860" s="24"/>
      <c r="AJ860" s="24"/>
      <c r="AK860" s="24"/>
      <c r="AL860" s="24"/>
      <c r="AM860" s="24"/>
      <c r="AN860" s="24"/>
      <c r="AO860" s="24"/>
      <c r="AP860" s="24"/>
      <c r="AQ860" s="24"/>
      <c r="AR860" s="24"/>
      <c r="AS860" s="24"/>
      <c r="AT860" s="24"/>
      <c r="AU860" s="24"/>
      <c r="AV860" s="24"/>
      <c r="AW860" s="24"/>
      <c r="AX860" s="24"/>
      <c r="AY860" s="24"/>
      <c r="AZ860" s="24"/>
      <c r="BA860" s="24"/>
      <c r="BB860" s="24"/>
      <c r="BC860" s="24"/>
      <c r="BD860" s="24"/>
      <c r="BE860" s="24"/>
      <c r="BF860" s="24"/>
      <c r="BG860" s="24"/>
      <c r="BH860" s="24"/>
      <c r="BI860" s="24"/>
      <c r="BJ860" s="24"/>
      <c r="BK860" s="24"/>
      <c r="BL860" s="24"/>
      <c r="BM860" s="24"/>
      <c r="BN860" s="24"/>
      <c r="BO860" s="24"/>
      <c r="BP860" s="24"/>
      <c r="BQ860" s="24"/>
      <c r="BR860" s="24"/>
      <c r="BS860" s="24"/>
      <c r="BT860" s="24"/>
      <c r="BU860" s="24"/>
      <c r="BV860" s="24"/>
      <c r="BW860" s="24"/>
      <c r="BX860" s="24"/>
      <c r="BY860" s="24"/>
      <c r="BZ860" s="24"/>
      <c r="CA860" s="24"/>
      <c r="CB860" s="24"/>
      <c r="CC860" s="24"/>
      <c r="CD860" s="24"/>
      <c r="CE860" s="24"/>
      <c r="CF860" s="24"/>
      <c r="CG860" s="24"/>
      <c r="CH860" s="24"/>
      <c r="CI860" s="24"/>
      <c r="CJ860" s="24"/>
      <c r="CK860" s="24"/>
      <c r="CL860" s="24"/>
      <c r="CM860" s="24"/>
    </row>
    <row r="861" spans="17:91" x14ac:dyDescent="0.3">
      <c r="Q861" s="24"/>
      <c r="R861" s="24"/>
      <c r="S861" s="24"/>
      <c r="T861" s="24"/>
      <c r="U861" s="24"/>
      <c r="V861" s="24"/>
      <c r="W861" s="24"/>
      <c r="X861" s="24"/>
      <c r="Y861" s="24"/>
      <c r="Z861" s="24"/>
      <c r="AA861" s="24"/>
      <c r="AB861" s="24"/>
      <c r="AC861" s="24"/>
      <c r="AD861" s="24"/>
      <c r="AE861" s="24"/>
      <c r="AF861" s="24"/>
      <c r="AG861" s="24"/>
      <c r="AH861" s="24"/>
      <c r="AI861" s="24"/>
      <c r="AJ861" s="24"/>
      <c r="AK861" s="24"/>
      <c r="AL861" s="24"/>
      <c r="AM861" s="24"/>
      <c r="AN861" s="24"/>
      <c r="AO861" s="24"/>
      <c r="AP861" s="24"/>
      <c r="AQ861" s="24"/>
      <c r="AR861" s="24"/>
      <c r="AS861" s="24"/>
      <c r="AT861" s="24"/>
      <c r="AU861" s="24"/>
      <c r="AV861" s="24"/>
      <c r="AW861" s="24"/>
      <c r="AX861" s="24"/>
      <c r="AY861" s="24"/>
      <c r="AZ861" s="24"/>
      <c r="BA861" s="24"/>
      <c r="BB861" s="24"/>
      <c r="BC861" s="24"/>
      <c r="BD861" s="24"/>
      <c r="BE861" s="24"/>
      <c r="BF861" s="24"/>
      <c r="BG861" s="24"/>
      <c r="BH861" s="24"/>
      <c r="BI861" s="24"/>
      <c r="BJ861" s="24"/>
      <c r="BK861" s="24"/>
      <c r="BL861" s="24"/>
      <c r="BM861" s="24"/>
      <c r="BN861" s="24"/>
      <c r="BO861" s="24"/>
      <c r="BP861" s="24"/>
      <c r="BQ861" s="24"/>
      <c r="BR861" s="24"/>
      <c r="BS861" s="24"/>
      <c r="BT861" s="24"/>
      <c r="BU861" s="24"/>
      <c r="BV861" s="24"/>
      <c r="BW861" s="24"/>
      <c r="BX861" s="24"/>
      <c r="BY861" s="24"/>
      <c r="BZ861" s="24"/>
      <c r="CA861" s="24"/>
      <c r="CB861" s="24"/>
      <c r="CC861" s="24"/>
      <c r="CD861" s="24"/>
      <c r="CE861" s="24"/>
      <c r="CF861" s="24"/>
      <c r="CG861" s="24"/>
      <c r="CH861" s="24"/>
      <c r="CI861" s="24"/>
      <c r="CJ861" s="24"/>
      <c r="CK861" s="24"/>
      <c r="CL861" s="24"/>
      <c r="CM861" s="24"/>
    </row>
    <row r="862" spans="17:91" x14ac:dyDescent="0.3">
      <c r="Q862" s="24"/>
      <c r="R862" s="24"/>
      <c r="S862" s="24"/>
      <c r="T862" s="24"/>
      <c r="U862" s="24"/>
      <c r="V862" s="24"/>
      <c r="W862" s="24"/>
      <c r="X862" s="24"/>
      <c r="Y862" s="24"/>
      <c r="Z862" s="24"/>
      <c r="AA862" s="24"/>
      <c r="AB862" s="24"/>
      <c r="AC862" s="24"/>
      <c r="AD862" s="24"/>
      <c r="AE862" s="24"/>
      <c r="AF862" s="24"/>
      <c r="AG862" s="24"/>
      <c r="AH862" s="24"/>
      <c r="AI862" s="24"/>
      <c r="AJ862" s="24"/>
      <c r="AK862" s="24"/>
      <c r="AL862" s="24"/>
      <c r="AM862" s="24"/>
      <c r="AN862" s="24"/>
      <c r="AO862" s="24"/>
      <c r="AP862" s="24"/>
      <c r="AQ862" s="24"/>
      <c r="AR862" s="24"/>
      <c r="AS862" s="24"/>
      <c r="AT862" s="24"/>
      <c r="AU862" s="24"/>
      <c r="AV862" s="24"/>
      <c r="AW862" s="24"/>
      <c r="AX862" s="24"/>
      <c r="AY862" s="24"/>
      <c r="AZ862" s="24"/>
      <c r="BA862" s="24"/>
      <c r="BB862" s="24"/>
      <c r="BC862" s="24"/>
      <c r="BD862" s="24"/>
      <c r="BE862" s="24"/>
      <c r="BF862" s="24"/>
      <c r="BG862" s="24"/>
      <c r="BH862" s="24"/>
      <c r="BI862" s="24"/>
      <c r="BJ862" s="24"/>
      <c r="BK862" s="24"/>
      <c r="BL862" s="24"/>
      <c r="BM862" s="24"/>
      <c r="BN862" s="24"/>
      <c r="BO862" s="24"/>
      <c r="BP862" s="24"/>
      <c r="BQ862" s="24"/>
      <c r="BR862" s="24"/>
      <c r="BS862" s="24"/>
      <c r="BT862" s="24"/>
      <c r="BU862" s="24"/>
      <c r="BV862" s="24"/>
      <c r="BW862" s="24"/>
      <c r="BX862" s="24"/>
      <c r="BY862" s="24"/>
      <c r="BZ862" s="24"/>
      <c r="CA862" s="24"/>
      <c r="CB862" s="24"/>
      <c r="CC862" s="24"/>
      <c r="CD862" s="24"/>
      <c r="CE862" s="24"/>
      <c r="CF862" s="24"/>
      <c r="CG862" s="24"/>
      <c r="CH862" s="24"/>
      <c r="CI862" s="24"/>
      <c r="CJ862" s="24"/>
      <c r="CK862" s="24"/>
      <c r="CL862" s="24"/>
      <c r="CM862" s="24"/>
    </row>
    <row r="863" spans="17:91" x14ac:dyDescent="0.3">
      <c r="Q863" s="24"/>
      <c r="R863" s="24"/>
      <c r="S863" s="24"/>
      <c r="T863" s="24"/>
      <c r="U863" s="24"/>
      <c r="V863" s="24"/>
      <c r="W863" s="24"/>
      <c r="X863" s="24"/>
      <c r="Y863" s="24"/>
      <c r="Z863" s="24"/>
      <c r="AA863" s="24"/>
      <c r="AB863" s="24"/>
      <c r="AC863" s="24"/>
      <c r="AD863" s="24"/>
      <c r="AE863" s="24"/>
      <c r="AF863" s="24"/>
      <c r="AG863" s="24"/>
      <c r="AH863" s="24"/>
      <c r="AI863" s="24"/>
      <c r="AJ863" s="24"/>
      <c r="AK863" s="24"/>
      <c r="AL863" s="24"/>
      <c r="AM863" s="24"/>
      <c r="AN863" s="24"/>
      <c r="AO863" s="24"/>
      <c r="AP863" s="24"/>
      <c r="AQ863" s="24"/>
      <c r="AR863" s="24"/>
      <c r="AS863" s="24"/>
      <c r="AT863" s="24"/>
      <c r="AU863" s="24"/>
      <c r="AV863" s="24"/>
      <c r="AW863" s="24"/>
      <c r="AX863" s="24"/>
      <c r="AY863" s="24"/>
      <c r="AZ863" s="24"/>
      <c r="BA863" s="24"/>
      <c r="BB863" s="24"/>
      <c r="BC863" s="24"/>
      <c r="BD863" s="24"/>
      <c r="BE863" s="24"/>
      <c r="BF863" s="24"/>
      <c r="BG863" s="24"/>
      <c r="BH863" s="24"/>
      <c r="BI863" s="24"/>
      <c r="BJ863" s="24"/>
      <c r="BK863" s="24"/>
      <c r="BL863" s="24"/>
      <c r="BM863" s="24"/>
      <c r="BN863" s="24"/>
      <c r="BO863" s="24"/>
      <c r="BP863" s="24"/>
      <c r="BQ863" s="24"/>
      <c r="BR863" s="24"/>
      <c r="BS863" s="24"/>
      <c r="BT863" s="24"/>
      <c r="BU863" s="24"/>
      <c r="BV863" s="24"/>
      <c r="BW863" s="24"/>
      <c r="BX863" s="24"/>
      <c r="BY863" s="24"/>
      <c r="BZ863" s="24"/>
      <c r="CA863" s="24"/>
      <c r="CB863" s="24"/>
      <c r="CC863" s="24"/>
      <c r="CD863" s="24"/>
      <c r="CE863" s="24"/>
      <c r="CF863" s="24"/>
      <c r="CG863" s="24"/>
      <c r="CH863" s="24"/>
      <c r="CI863" s="24"/>
      <c r="CJ863" s="24"/>
      <c r="CK863" s="24"/>
      <c r="CL863" s="24"/>
      <c r="CM863" s="24"/>
    </row>
    <row r="864" spans="17:91" x14ac:dyDescent="0.3">
      <c r="Q864" s="24"/>
      <c r="R864" s="24"/>
      <c r="S864" s="24"/>
      <c r="T864" s="24"/>
      <c r="U864" s="24"/>
      <c r="V864" s="24"/>
      <c r="W864" s="24"/>
      <c r="X864" s="24"/>
      <c r="Y864" s="24"/>
      <c r="Z864" s="24"/>
      <c r="AA864" s="24"/>
      <c r="AB864" s="24"/>
      <c r="AC864" s="24"/>
      <c r="AD864" s="24"/>
      <c r="AE864" s="24"/>
      <c r="AF864" s="24"/>
      <c r="AG864" s="24"/>
      <c r="AH864" s="24"/>
      <c r="AI864" s="24"/>
      <c r="AJ864" s="24"/>
      <c r="AK864" s="24"/>
      <c r="AL864" s="24"/>
      <c r="AM864" s="24"/>
      <c r="AN864" s="24"/>
      <c r="AO864" s="24"/>
      <c r="AP864" s="24"/>
      <c r="AQ864" s="24"/>
      <c r="AR864" s="24"/>
      <c r="AS864" s="24"/>
      <c r="AT864" s="24"/>
      <c r="AU864" s="24"/>
      <c r="AV864" s="24"/>
      <c r="AW864" s="24"/>
      <c r="AX864" s="24"/>
      <c r="AY864" s="24"/>
      <c r="AZ864" s="24"/>
      <c r="BA864" s="24"/>
      <c r="BB864" s="24"/>
      <c r="BC864" s="24"/>
      <c r="BD864" s="24"/>
      <c r="BE864" s="24"/>
      <c r="BF864" s="24"/>
      <c r="BG864" s="24"/>
      <c r="BH864" s="24"/>
      <c r="BI864" s="24"/>
      <c r="BJ864" s="24"/>
      <c r="BK864" s="24"/>
      <c r="BL864" s="24"/>
      <c r="BM864" s="24"/>
      <c r="BN864" s="24"/>
      <c r="BO864" s="24"/>
      <c r="BP864" s="24"/>
      <c r="BQ864" s="24"/>
      <c r="BR864" s="24"/>
      <c r="BS864" s="24"/>
      <c r="BT864" s="24"/>
      <c r="BU864" s="24"/>
      <c r="BV864" s="24"/>
      <c r="BW864" s="24"/>
      <c r="BX864" s="24"/>
      <c r="BY864" s="24"/>
      <c r="BZ864" s="24"/>
      <c r="CA864" s="24"/>
      <c r="CB864" s="24"/>
      <c r="CC864" s="24"/>
      <c r="CD864" s="24"/>
      <c r="CE864" s="24"/>
      <c r="CF864" s="24"/>
      <c r="CG864" s="24"/>
      <c r="CH864" s="24"/>
      <c r="CI864" s="24"/>
      <c r="CJ864" s="24"/>
      <c r="CK864" s="24"/>
      <c r="CL864" s="24"/>
      <c r="CM864" s="24"/>
    </row>
    <row r="865" spans="17:91" x14ac:dyDescent="0.3">
      <c r="Q865" s="24"/>
      <c r="R865" s="24"/>
      <c r="S865" s="24"/>
      <c r="T865" s="24"/>
      <c r="U865" s="24"/>
      <c r="V865" s="24"/>
      <c r="W865" s="24"/>
      <c r="X865" s="24"/>
      <c r="Y865" s="24"/>
      <c r="Z865" s="24"/>
      <c r="AA865" s="24"/>
      <c r="AB865" s="24"/>
      <c r="AC865" s="24"/>
      <c r="AD865" s="24"/>
      <c r="AE865" s="24"/>
      <c r="AF865" s="24"/>
      <c r="AG865" s="24"/>
      <c r="AH865" s="24"/>
      <c r="AI865" s="24"/>
      <c r="AJ865" s="24"/>
      <c r="AK865" s="24"/>
      <c r="AL865" s="24"/>
      <c r="AM865" s="24"/>
      <c r="AN865" s="24"/>
      <c r="AO865" s="24"/>
      <c r="AP865" s="24"/>
      <c r="AQ865" s="24"/>
      <c r="AR865" s="24"/>
      <c r="AS865" s="24"/>
      <c r="AT865" s="24"/>
      <c r="AU865" s="24"/>
      <c r="AV865" s="24"/>
      <c r="AW865" s="24"/>
      <c r="AX865" s="24"/>
      <c r="AY865" s="24"/>
      <c r="AZ865" s="24"/>
      <c r="BA865" s="24"/>
      <c r="BB865" s="24"/>
      <c r="BC865" s="24"/>
      <c r="BD865" s="24"/>
      <c r="BE865" s="24"/>
      <c r="BF865" s="24"/>
      <c r="BG865" s="24"/>
      <c r="BH865" s="24"/>
      <c r="BI865" s="24"/>
      <c r="BJ865" s="24"/>
      <c r="BK865" s="24"/>
      <c r="BL865" s="24"/>
      <c r="BM865" s="24"/>
      <c r="BN865" s="24"/>
      <c r="BO865" s="24"/>
      <c r="BP865" s="24"/>
      <c r="BQ865" s="24"/>
      <c r="BR865" s="24"/>
      <c r="BS865" s="24"/>
      <c r="BT865" s="24"/>
      <c r="BU865" s="24"/>
      <c r="BV865" s="24"/>
      <c r="BW865" s="24"/>
      <c r="BX865" s="24"/>
      <c r="BY865" s="24"/>
      <c r="BZ865" s="24"/>
      <c r="CA865" s="24"/>
      <c r="CB865" s="24"/>
      <c r="CC865" s="24"/>
      <c r="CD865" s="24"/>
      <c r="CE865" s="24"/>
      <c r="CF865" s="24"/>
      <c r="CG865" s="24"/>
      <c r="CH865" s="24"/>
      <c r="CI865" s="24"/>
      <c r="CJ865" s="24"/>
      <c r="CK865" s="24"/>
      <c r="CL865" s="24"/>
      <c r="CM865" s="24"/>
    </row>
    <row r="866" spans="17:91" x14ac:dyDescent="0.3">
      <c r="Q866" s="24"/>
      <c r="R866" s="24"/>
      <c r="S866" s="24"/>
      <c r="T866" s="24"/>
      <c r="U866" s="24"/>
      <c r="V866" s="24"/>
      <c r="W866" s="24"/>
      <c r="X866" s="24"/>
      <c r="Y866" s="24"/>
      <c r="Z866" s="24"/>
      <c r="AA866" s="24"/>
      <c r="AB866" s="24"/>
      <c r="AC866" s="24"/>
      <c r="AD866" s="24"/>
      <c r="AE866" s="24"/>
      <c r="AF866" s="24"/>
      <c r="AG866" s="24"/>
      <c r="AH866" s="24"/>
      <c r="AI866" s="24"/>
      <c r="AJ866" s="24"/>
      <c r="AK866" s="24"/>
      <c r="AL866" s="24"/>
      <c r="AM866" s="24"/>
      <c r="AN866" s="24"/>
      <c r="AO866" s="24"/>
      <c r="AP866" s="24"/>
      <c r="AQ866" s="24"/>
      <c r="AR866" s="24"/>
      <c r="AS866" s="24"/>
      <c r="AT866" s="24"/>
      <c r="AU866" s="24"/>
      <c r="AV866" s="24"/>
      <c r="AW866" s="24"/>
      <c r="AX866" s="24"/>
      <c r="AY866" s="24"/>
      <c r="AZ866" s="24"/>
      <c r="BA866" s="24"/>
      <c r="BB866" s="24"/>
      <c r="BC866" s="24"/>
      <c r="BD866" s="24"/>
      <c r="BE866" s="24"/>
      <c r="BF866" s="24"/>
      <c r="BG866" s="24"/>
      <c r="BH866" s="24"/>
      <c r="BI866" s="24"/>
      <c r="BJ866" s="24"/>
      <c r="BK866" s="24"/>
      <c r="BL866" s="24"/>
      <c r="BM866" s="24"/>
      <c r="BN866" s="24"/>
      <c r="BO866" s="24"/>
      <c r="BP866" s="24"/>
      <c r="BQ866" s="24"/>
      <c r="BR866" s="24"/>
      <c r="BS866" s="24"/>
      <c r="BT866" s="24"/>
      <c r="BU866" s="24"/>
      <c r="BV866" s="24"/>
      <c r="BW866" s="24"/>
      <c r="BX866" s="24"/>
      <c r="BY866" s="24"/>
      <c r="BZ866" s="24"/>
      <c r="CA866" s="24"/>
      <c r="CB866" s="24"/>
      <c r="CC866" s="24"/>
      <c r="CD866" s="24"/>
      <c r="CE866" s="24"/>
      <c r="CF866" s="24"/>
      <c r="CG866" s="24"/>
      <c r="CH866" s="24"/>
      <c r="CI866" s="24"/>
      <c r="CJ866" s="24"/>
      <c r="CK866" s="24"/>
      <c r="CL866" s="24"/>
      <c r="CM866" s="24"/>
    </row>
    <row r="867" spans="17:91" x14ac:dyDescent="0.3">
      <c r="Q867" s="24"/>
      <c r="R867" s="24"/>
      <c r="S867" s="24"/>
      <c r="T867" s="24"/>
      <c r="U867" s="24"/>
      <c r="V867" s="24"/>
      <c r="W867" s="24"/>
      <c r="X867" s="24"/>
      <c r="Y867" s="24"/>
      <c r="Z867" s="24"/>
      <c r="AA867" s="24"/>
      <c r="AB867" s="24"/>
      <c r="AC867" s="24"/>
      <c r="AD867" s="24"/>
      <c r="AE867" s="24"/>
      <c r="AF867" s="24"/>
      <c r="AG867" s="24"/>
      <c r="AH867" s="24"/>
      <c r="AI867" s="24"/>
      <c r="AJ867" s="24"/>
      <c r="AK867" s="24"/>
      <c r="AL867" s="24"/>
      <c r="AM867" s="24"/>
      <c r="AN867" s="24"/>
      <c r="AO867" s="24"/>
      <c r="AP867" s="24"/>
      <c r="AQ867" s="24"/>
      <c r="AR867" s="24"/>
      <c r="AS867" s="24"/>
      <c r="AT867" s="24"/>
      <c r="AU867" s="24"/>
      <c r="AV867" s="24"/>
      <c r="AW867" s="24"/>
      <c r="AX867" s="24"/>
      <c r="AY867" s="24"/>
      <c r="AZ867" s="24"/>
      <c r="BA867" s="24"/>
      <c r="BB867" s="24"/>
      <c r="BC867" s="24"/>
      <c r="BD867" s="24"/>
      <c r="BE867" s="24"/>
      <c r="BF867" s="24"/>
      <c r="BG867" s="24"/>
      <c r="BH867" s="24"/>
      <c r="BI867" s="24"/>
      <c r="BJ867" s="24"/>
      <c r="BK867" s="24"/>
      <c r="BL867" s="24"/>
      <c r="BM867" s="24"/>
      <c r="BN867" s="24"/>
      <c r="BO867" s="24"/>
      <c r="BP867" s="24"/>
      <c r="BQ867" s="24"/>
      <c r="BR867" s="24"/>
      <c r="BS867" s="24"/>
      <c r="BT867" s="24"/>
      <c r="BU867" s="24"/>
      <c r="BV867" s="24"/>
      <c r="BW867" s="24"/>
      <c r="BX867" s="24"/>
      <c r="BY867" s="24"/>
      <c r="BZ867" s="24"/>
      <c r="CA867" s="24"/>
      <c r="CB867" s="24"/>
      <c r="CC867" s="24"/>
      <c r="CD867" s="24"/>
      <c r="CE867" s="24"/>
      <c r="CF867" s="24"/>
      <c r="CG867" s="24"/>
      <c r="CH867" s="24"/>
      <c r="CI867" s="24"/>
      <c r="CJ867" s="24"/>
      <c r="CK867" s="24"/>
      <c r="CL867" s="24"/>
      <c r="CM867" s="24"/>
    </row>
    <row r="868" spans="17:91" x14ac:dyDescent="0.3">
      <c r="Q868" s="24"/>
      <c r="R868" s="24"/>
      <c r="S868" s="24"/>
      <c r="T868" s="24"/>
      <c r="U868" s="24"/>
      <c r="V868" s="24"/>
      <c r="W868" s="24"/>
      <c r="X868" s="24"/>
      <c r="Y868" s="24"/>
      <c r="Z868" s="24"/>
      <c r="AA868" s="24"/>
      <c r="AB868" s="24"/>
      <c r="AC868" s="24"/>
      <c r="AD868" s="24"/>
      <c r="AE868" s="24"/>
      <c r="AF868" s="24"/>
      <c r="AG868" s="24"/>
      <c r="AH868" s="24"/>
      <c r="AI868" s="24"/>
      <c r="AJ868" s="24"/>
      <c r="AK868" s="24"/>
      <c r="AL868" s="24"/>
      <c r="AM868" s="24"/>
      <c r="AN868" s="24"/>
      <c r="AO868" s="24"/>
      <c r="AP868" s="24"/>
      <c r="AQ868" s="24"/>
      <c r="AR868" s="24"/>
      <c r="AS868" s="24"/>
      <c r="AT868" s="24"/>
      <c r="AU868" s="24"/>
      <c r="AV868" s="24"/>
      <c r="AW868" s="24"/>
      <c r="AX868" s="24"/>
      <c r="AY868" s="24"/>
      <c r="AZ868" s="24"/>
      <c r="BA868" s="24"/>
      <c r="BB868" s="24"/>
      <c r="BC868" s="24"/>
      <c r="BD868" s="24"/>
      <c r="BE868" s="24"/>
      <c r="BF868" s="24"/>
      <c r="BG868" s="24"/>
      <c r="BH868" s="24"/>
      <c r="BI868" s="24"/>
      <c r="BJ868" s="24"/>
      <c r="BK868" s="24"/>
      <c r="BL868" s="24"/>
      <c r="BM868" s="24"/>
      <c r="BN868" s="24"/>
      <c r="BO868" s="24"/>
      <c r="BP868" s="24"/>
      <c r="BQ868" s="24"/>
      <c r="BR868" s="24"/>
      <c r="BS868" s="24"/>
      <c r="BT868" s="24"/>
      <c r="BU868" s="24"/>
      <c r="BV868" s="24"/>
      <c r="BW868" s="24"/>
      <c r="BX868" s="24"/>
      <c r="BY868" s="24"/>
      <c r="BZ868" s="24"/>
      <c r="CA868" s="24"/>
      <c r="CB868" s="24"/>
      <c r="CC868" s="24"/>
      <c r="CD868" s="24"/>
      <c r="CE868" s="24"/>
      <c r="CF868" s="24"/>
      <c r="CG868" s="24"/>
      <c r="CH868" s="24"/>
      <c r="CI868" s="24"/>
      <c r="CJ868" s="24"/>
      <c r="CK868" s="24"/>
      <c r="CL868" s="24"/>
      <c r="CM868" s="24"/>
    </row>
    <row r="869" spans="17:91" x14ac:dyDescent="0.3">
      <c r="Q869" s="24"/>
      <c r="R869" s="24"/>
      <c r="S869" s="24"/>
      <c r="T869" s="24"/>
      <c r="U869" s="24"/>
      <c r="V869" s="24"/>
      <c r="W869" s="24"/>
      <c r="X869" s="24"/>
      <c r="Y869" s="24"/>
      <c r="Z869" s="24"/>
      <c r="AA869" s="24"/>
      <c r="AB869" s="24"/>
      <c r="AC869" s="24"/>
      <c r="AD869" s="24"/>
      <c r="AE869" s="24"/>
      <c r="AF869" s="24"/>
      <c r="AG869" s="24"/>
      <c r="AH869" s="24"/>
      <c r="AI869" s="24"/>
      <c r="AJ869" s="24"/>
      <c r="AK869" s="24"/>
      <c r="AL869" s="24"/>
      <c r="AM869" s="24"/>
      <c r="AN869" s="24"/>
      <c r="AO869" s="24"/>
      <c r="AP869" s="24"/>
      <c r="AQ869" s="24"/>
      <c r="AR869" s="24"/>
      <c r="AS869" s="24"/>
      <c r="AT869" s="24"/>
      <c r="AU869" s="24"/>
      <c r="AV869" s="24"/>
      <c r="AW869" s="24"/>
      <c r="AX869" s="24"/>
      <c r="AY869" s="24"/>
      <c r="AZ869" s="24"/>
      <c r="BA869" s="24"/>
      <c r="BB869" s="24"/>
      <c r="BC869" s="24"/>
      <c r="BD869" s="24"/>
      <c r="BE869" s="24"/>
      <c r="BF869" s="24"/>
      <c r="BG869" s="24"/>
      <c r="BH869" s="24"/>
      <c r="BI869" s="24"/>
      <c r="BJ869" s="24"/>
      <c r="BK869" s="24"/>
      <c r="BL869" s="24"/>
      <c r="BM869" s="24"/>
      <c r="BN869" s="24"/>
      <c r="BO869" s="24"/>
      <c r="BP869" s="24"/>
      <c r="BQ869" s="24"/>
      <c r="BR869" s="24"/>
      <c r="BS869" s="24"/>
      <c r="BT869" s="24"/>
      <c r="BU869" s="24"/>
      <c r="BV869" s="24"/>
      <c r="BW869" s="24"/>
      <c r="BX869" s="24"/>
      <c r="BY869" s="24"/>
      <c r="BZ869" s="24"/>
      <c r="CA869" s="24"/>
      <c r="CB869" s="24"/>
      <c r="CC869" s="24"/>
      <c r="CD869" s="24"/>
      <c r="CE869" s="24"/>
      <c r="CF869" s="24"/>
      <c r="CG869" s="24"/>
      <c r="CH869" s="24"/>
      <c r="CI869" s="24"/>
      <c r="CJ869" s="24"/>
      <c r="CK869" s="24"/>
      <c r="CL869" s="24"/>
      <c r="CM869" s="24"/>
    </row>
    <row r="870" spans="17:91" x14ac:dyDescent="0.3">
      <c r="Q870" s="24"/>
      <c r="R870" s="24"/>
      <c r="S870" s="24"/>
      <c r="T870" s="24"/>
      <c r="U870" s="24"/>
      <c r="V870" s="24"/>
      <c r="W870" s="24"/>
      <c r="X870" s="24"/>
      <c r="Y870" s="24"/>
      <c r="Z870" s="24"/>
      <c r="AA870" s="24"/>
      <c r="AB870" s="24"/>
      <c r="AC870" s="24"/>
      <c r="AD870" s="24"/>
      <c r="AE870" s="24"/>
      <c r="AF870" s="24"/>
      <c r="AG870" s="24"/>
      <c r="AH870" s="24"/>
      <c r="AI870" s="24"/>
      <c r="AJ870" s="24"/>
      <c r="AK870" s="24"/>
      <c r="AL870" s="24"/>
      <c r="AM870" s="24"/>
      <c r="AN870" s="24"/>
      <c r="AO870" s="24"/>
      <c r="AP870" s="24"/>
      <c r="AQ870" s="24"/>
      <c r="AR870" s="24"/>
      <c r="AS870" s="24"/>
      <c r="AT870" s="24"/>
      <c r="AU870" s="24"/>
      <c r="AV870" s="24"/>
      <c r="AW870" s="24"/>
      <c r="AX870" s="24"/>
      <c r="AY870" s="24"/>
      <c r="AZ870" s="24"/>
      <c r="BA870" s="24"/>
      <c r="BB870" s="24"/>
      <c r="BC870" s="24"/>
      <c r="BD870" s="24"/>
      <c r="BE870" s="24"/>
      <c r="BF870" s="24"/>
      <c r="BG870" s="24"/>
      <c r="BH870" s="24"/>
      <c r="BI870" s="24"/>
      <c r="BJ870" s="24"/>
      <c r="BK870" s="24"/>
      <c r="BL870" s="24"/>
      <c r="BM870" s="24"/>
      <c r="BN870" s="24"/>
      <c r="BO870" s="24"/>
      <c r="BP870" s="24"/>
      <c r="BQ870" s="24"/>
      <c r="BR870" s="24"/>
      <c r="BS870" s="24"/>
      <c r="BT870" s="24"/>
      <c r="BU870" s="24"/>
      <c r="BV870" s="24"/>
      <c r="BW870" s="24"/>
      <c r="BX870" s="24"/>
      <c r="BY870" s="24"/>
      <c r="BZ870" s="24"/>
      <c r="CA870" s="24"/>
      <c r="CB870" s="24"/>
      <c r="CC870" s="24"/>
      <c r="CD870" s="24"/>
      <c r="CE870" s="24"/>
      <c r="CF870" s="24"/>
      <c r="CG870" s="24"/>
      <c r="CH870" s="24"/>
      <c r="CI870" s="24"/>
      <c r="CJ870" s="24"/>
      <c r="CK870" s="24"/>
      <c r="CL870" s="24"/>
      <c r="CM870" s="24"/>
    </row>
    <row r="871" spans="17:91" x14ac:dyDescent="0.3">
      <c r="Q871" s="24"/>
      <c r="R871" s="24"/>
      <c r="S871" s="24"/>
      <c r="T871" s="24"/>
      <c r="U871" s="24"/>
      <c r="V871" s="24"/>
      <c r="W871" s="24"/>
      <c r="X871" s="24"/>
      <c r="Y871" s="24"/>
      <c r="Z871" s="24"/>
      <c r="AA871" s="24"/>
      <c r="AB871" s="24"/>
      <c r="AC871" s="24"/>
      <c r="AD871" s="24"/>
      <c r="AE871" s="24"/>
      <c r="AF871" s="24"/>
      <c r="AG871" s="24"/>
      <c r="AH871" s="24"/>
      <c r="AI871" s="24"/>
      <c r="AJ871" s="24"/>
      <c r="AK871" s="24"/>
      <c r="AL871" s="24"/>
      <c r="AM871" s="24"/>
      <c r="AN871" s="24"/>
      <c r="AO871" s="24"/>
      <c r="AP871" s="24"/>
      <c r="AQ871" s="24"/>
      <c r="AR871" s="24"/>
      <c r="AS871" s="24"/>
      <c r="AT871" s="24"/>
      <c r="AU871" s="24"/>
      <c r="AV871" s="24"/>
      <c r="AW871" s="24"/>
      <c r="AX871" s="24"/>
      <c r="AY871" s="24"/>
      <c r="AZ871" s="24"/>
      <c r="BA871" s="24"/>
      <c r="BB871" s="24"/>
      <c r="BC871" s="24"/>
      <c r="BD871" s="24"/>
      <c r="BE871" s="24"/>
      <c r="BF871" s="24"/>
      <c r="BG871" s="24"/>
      <c r="BH871" s="24"/>
      <c r="BI871" s="24"/>
      <c r="BJ871" s="24"/>
      <c r="BK871" s="24"/>
      <c r="BL871" s="24"/>
      <c r="BM871" s="24"/>
      <c r="BN871" s="24"/>
      <c r="BO871" s="24"/>
      <c r="BP871" s="24"/>
      <c r="BQ871" s="24"/>
      <c r="BR871" s="24"/>
      <c r="BS871" s="24"/>
      <c r="BT871" s="24"/>
      <c r="BU871" s="24"/>
      <c r="BV871" s="24"/>
      <c r="BW871" s="24"/>
      <c r="BX871" s="24"/>
      <c r="BY871" s="24"/>
      <c r="BZ871" s="24"/>
      <c r="CA871" s="24"/>
      <c r="CB871" s="24"/>
      <c r="CC871" s="24"/>
      <c r="CD871" s="24"/>
      <c r="CE871" s="24"/>
      <c r="CF871" s="24"/>
      <c r="CG871" s="24"/>
      <c r="CH871" s="24"/>
      <c r="CI871" s="24"/>
      <c r="CJ871" s="24"/>
      <c r="CK871" s="24"/>
      <c r="CL871" s="24"/>
      <c r="CM871" s="24"/>
    </row>
    <row r="872" spans="17:91" x14ac:dyDescent="0.3">
      <c r="Q872" s="24"/>
      <c r="R872" s="24"/>
      <c r="S872" s="24"/>
      <c r="T872" s="24"/>
      <c r="U872" s="24"/>
      <c r="V872" s="24"/>
      <c r="W872" s="24"/>
      <c r="X872" s="24"/>
      <c r="Y872" s="24"/>
      <c r="Z872" s="24"/>
      <c r="AA872" s="24"/>
      <c r="AB872" s="24"/>
      <c r="AC872" s="24"/>
      <c r="AD872" s="24"/>
      <c r="AE872" s="24"/>
      <c r="AF872" s="24"/>
      <c r="AG872" s="24"/>
      <c r="AH872" s="24"/>
      <c r="AI872" s="24"/>
      <c r="AJ872" s="24"/>
      <c r="AK872" s="24"/>
      <c r="AL872" s="24"/>
      <c r="AM872" s="24"/>
      <c r="AN872" s="24"/>
      <c r="AO872" s="24"/>
      <c r="AP872" s="24"/>
      <c r="AQ872" s="24"/>
      <c r="AR872" s="24"/>
      <c r="AS872" s="24"/>
      <c r="AT872" s="24"/>
      <c r="AU872" s="24"/>
      <c r="AV872" s="24"/>
      <c r="AW872" s="24"/>
      <c r="AX872" s="24"/>
      <c r="AY872" s="24"/>
      <c r="AZ872" s="24"/>
      <c r="BA872" s="24"/>
      <c r="BB872" s="24"/>
      <c r="BC872" s="24"/>
      <c r="BD872" s="24"/>
      <c r="BE872" s="24"/>
      <c r="BF872" s="24"/>
      <c r="BG872" s="24"/>
      <c r="BH872" s="24"/>
      <c r="BI872" s="24"/>
      <c r="BJ872" s="24"/>
      <c r="BK872" s="24"/>
      <c r="BL872" s="24"/>
      <c r="BM872" s="24"/>
      <c r="BN872" s="24"/>
      <c r="BO872" s="24"/>
      <c r="BP872" s="24"/>
      <c r="BQ872" s="24"/>
      <c r="BR872" s="24"/>
      <c r="BS872" s="24"/>
      <c r="BT872" s="24"/>
      <c r="BU872" s="24"/>
      <c r="BV872" s="24"/>
      <c r="BW872" s="24"/>
      <c r="BX872" s="24"/>
      <c r="BY872" s="24"/>
      <c r="BZ872" s="24"/>
      <c r="CA872" s="24"/>
      <c r="CB872" s="24"/>
      <c r="CC872" s="24"/>
      <c r="CD872" s="24"/>
      <c r="CE872" s="24"/>
      <c r="CF872" s="24"/>
      <c r="CG872" s="24"/>
      <c r="CH872" s="24"/>
      <c r="CI872" s="24"/>
      <c r="CJ872" s="24"/>
      <c r="CK872" s="24"/>
      <c r="CL872" s="24"/>
      <c r="CM872" s="24"/>
    </row>
    <row r="873" spans="17:91" x14ac:dyDescent="0.3">
      <c r="Q873" s="24"/>
      <c r="R873" s="24"/>
      <c r="S873" s="24"/>
      <c r="T873" s="24"/>
      <c r="U873" s="24"/>
      <c r="V873" s="24"/>
      <c r="W873" s="24"/>
      <c r="X873" s="24"/>
      <c r="Y873" s="24"/>
      <c r="Z873" s="24"/>
      <c r="AA873" s="24"/>
      <c r="AB873" s="24"/>
      <c r="AC873" s="24"/>
      <c r="AD873" s="24"/>
      <c r="AE873" s="24"/>
      <c r="AF873" s="24"/>
      <c r="AG873" s="24"/>
      <c r="AH873" s="24"/>
      <c r="AI873" s="24"/>
      <c r="AJ873" s="24"/>
      <c r="AK873" s="24"/>
      <c r="AL873" s="24"/>
      <c r="AM873" s="24"/>
      <c r="AN873" s="24"/>
      <c r="AO873" s="24"/>
      <c r="AP873" s="24"/>
      <c r="AQ873" s="24"/>
      <c r="AR873" s="24"/>
      <c r="AS873" s="24"/>
      <c r="AT873" s="24"/>
      <c r="AU873" s="24"/>
      <c r="AV873" s="24"/>
      <c r="AW873" s="24"/>
      <c r="AX873" s="24"/>
      <c r="AY873" s="24"/>
      <c r="AZ873" s="24"/>
      <c r="BA873" s="24"/>
      <c r="BB873" s="24"/>
      <c r="BC873" s="24"/>
      <c r="BD873" s="24"/>
      <c r="BE873" s="24"/>
      <c r="BF873" s="24"/>
      <c r="BG873" s="24"/>
      <c r="BH873" s="24"/>
      <c r="BI873" s="24"/>
      <c r="BJ873" s="24"/>
      <c r="BK873" s="24"/>
      <c r="BL873" s="24"/>
      <c r="BM873" s="24"/>
      <c r="BN873" s="24"/>
      <c r="BO873" s="24"/>
      <c r="BP873" s="24"/>
      <c r="BQ873" s="24"/>
      <c r="BR873" s="24"/>
      <c r="BS873" s="24"/>
      <c r="BT873" s="24"/>
      <c r="BU873" s="24"/>
      <c r="BV873" s="24"/>
      <c r="BW873" s="24"/>
      <c r="BX873" s="24"/>
      <c r="BY873" s="24"/>
      <c r="BZ873" s="24"/>
      <c r="CA873" s="24"/>
      <c r="CB873" s="24"/>
      <c r="CC873" s="24"/>
      <c r="CD873" s="24"/>
      <c r="CE873" s="24"/>
      <c r="CF873" s="24"/>
      <c r="CG873" s="24"/>
      <c r="CH873" s="24"/>
      <c r="CI873" s="24"/>
      <c r="CJ873" s="24"/>
      <c r="CK873" s="24"/>
      <c r="CL873" s="24"/>
      <c r="CM873" s="24"/>
    </row>
    <row r="874" spans="17:91" x14ac:dyDescent="0.3">
      <c r="Q874" s="24"/>
      <c r="R874" s="24"/>
      <c r="S874" s="24"/>
      <c r="T874" s="24"/>
      <c r="U874" s="24"/>
      <c r="V874" s="24"/>
      <c r="W874" s="24"/>
      <c r="X874" s="24"/>
      <c r="Y874" s="24"/>
      <c r="Z874" s="24"/>
      <c r="AA874" s="24"/>
      <c r="AB874" s="24"/>
      <c r="AC874" s="24"/>
      <c r="AD874" s="24"/>
      <c r="AE874" s="24"/>
      <c r="AF874" s="24"/>
      <c r="AG874" s="24"/>
      <c r="AH874" s="24"/>
      <c r="AI874" s="24"/>
      <c r="AJ874" s="24"/>
      <c r="AK874" s="24"/>
      <c r="AL874" s="24"/>
      <c r="AM874" s="24"/>
      <c r="AN874" s="24"/>
      <c r="AO874" s="24"/>
      <c r="AP874" s="24"/>
      <c r="AQ874" s="24"/>
      <c r="AR874" s="24"/>
      <c r="AS874" s="24"/>
      <c r="AT874" s="24"/>
      <c r="AU874" s="24"/>
      <c r="AV874" s="24"/>
      <c r="AW874" s="24"/>
      <c r="AX874" s="24"/>
      <c r="AY874" s="24"/>
      <c r="AZ874" s="24"/>
      <c r="BA874" s="24"/>
      <c r="BB874" s="24"/>
      <c r="BC874" s="24"/>
      <c r="BD874" s="24"/>
      <c r="BE874" s="24"/>
      <c r="BF874" s="24"/>
      <c r="BG874" s="24"/>
      <c r="BH874" s="24"/>
      <c r="BI874" s="24"/>
      <c r="BJ874" s="24"/>
      <c r="BK874" s="24"/>
      <c r="BL874" s="24"/>
      <c r="BM874" s="24"/>
      <c r="BN874" s="24"/>
      <c r="BO874" s="24"/>
      <c r="BP874" s="24"/>
      <c r="BQ874" s="24"/>
      <c r="BR874" s="24"/>
      <c r="BS874" s="24"/>
      <c r="BT874" s="24"/>
      <c r="BU874" s="24"/>
      <c r="BV874" s="24"/>
      <c r="BW874" s="24"/>
      <c r="BX874" s="24"/>
      <c r="BY874" s="24"/>
      <c r="BZ874" s="24"/>
      <c r="CA874" s="24"/>
      <c r="CB874" s="24"/>
      <c r="CC874" s="24"/>
      <c r="CD874" s="24"/>
      <c r="CE874" s="24"/>
      <c r="CF874" s="24"/>
      <c r="CG874" s="24"/>
      <c r="CH874" s="24"/>
      <c r="CI874" s="24"/>
      <c r="CJ874" s="24"/>
      <c r="CK874" s="24"/>
      <c r="CL874" s="24"/>
      <c r="CM874" s="24"/>
    </row>
    <row r="875" spans="17:91" x14ac:dyDescent="0.3">
      <c r="Q875" s="24"/>
      <c r="R875" s="24"/>
      <c r="S875" s="24"/>
      <c r="T875" s="24"/>
      <c r="U875" s="24"/>
      <c r="V875" s="24"/>
      <c r="W875" s="24"/>
      <c r="X875" s="24"/>
      <c r="Y875" s="24"/>
      <c r="Z875" s="24"/>
      <c r="AA875" s="24"/>
      <c r="AB875" s="24"/>
      <c r="AC875" s="24"/>
      <c r="AD875" s="24"/>
      <c r="AE875" s="24"/>
      <c r="AF875" s="24"/>
      <c r="AG875" s="24"/>
      <c r="AH875" s="24"/>
      <c r="AI875" s="24"/>
      <c r="AJ875" s="24"/>
      <c r="AK875" s="24"/>
      <c r="AL875" s="24"/>
      <c r="AM875" s="24"/>
      <c r="AN875" s="24"/>
      <c r="AO875" s="24"/>
      <c r="AP875" s="24"/>
      <c r="AQ875" s="24"/>
      <c r="AR875" s="24"/>
      <c r="AS875" s="24"/>
      <c r="AT875" s="24"/>
      <c r="AU875" s="24"/>
      <c r="AV875" s="24"/>
      <c r="AW875" s="24"/>
      <c r="AX875" s="24"/>
      <c r="AY875" s="24"/>
      <c r="AZ875" s="24"/>
      <c r="BA875" s="24"/>
      <c r="BB875" s="24"/>
      <c r="BC875" s="24"/>
      <c r="BD875" s="24"/>
      <c r="BE875" s="24"/>
      <c r="BF875" s="24"/>
      <c r="BG875" s="24"/>
      <c r="BH875" s="24"/>
      <c r="BI875" s="24"/>
      <c r="BJ875" s="24"/>
      <c r="BK875" s="24"/>
      <c r="BL875" s="24"/>
      <c r="BM875" s="24"/>
      <c r="BN875" s="24"/>
      <c r="BO875" s="24"/>
      <c r="BP875" s="24"/>
      <c r="BQ875" s="24"/>
      <c r="BR875" s="24"/>
      <c r="BS875" s="24"/>
      <c r="BT875" s="24"/>
      <c r="BU875" s="24"/>
      <c r="BV875" s="24"/>
      <c r="BW875" s="24"/>
      <c r="BX875" s="24"/>
      <c r="BY875" s="24"/>
      <c r="BZ875" s="24"/>
      <c r="CA875" s="24"/>
      <c r="CB875" s="24"/>
      <c r="CC875" s="24"/>
      <c r="CD875" s="24"/>
      <c r="CE875" s="24"/>
      <c r="CF875" s="24"/>
      <c r="CG875" s="24"/>
      <c r="CH875" s="24"/>
      <c r="CI875" s="24"/>
      <c r="CJ875" s="24"/>
      <c r="CK875" s="24"/>
      <c r="CL875" s="24"/>
      <c r="CM875" s="24"/>
    </row>
    <row r="876" spans="17:91" x14ac:dyDescent="0.3">
      <c r="Q876" s="24"/>
      <c r="R876" s="24"/>
      <c r="S876" s="24"/>
      <c r="T876" s="24"/>
      <c r="U876" s="24"/>
      <c r="V876" s="24"/>
      <c r="W876" s="24"/>
      <c r="X876" s="24"/>
      <c r="Y876" s="24"/>
      <c r="Z876" s="24"/>
      <c r="AA876" s="24"/>
      <c r="AB876" s="24"/>
      <c r="AC876" s="24"/>
      <c r="AD876" s="24"/>
      <c r="AE876" s="24"/>
      <c r="AF876" s="24"/>
      <c r="AG876" s="24"/>
      <c r="AH876" s="24"/>
      <c r="AI876" s="24"/>
      <c r="AJ876" s="24"/>
      <c r="AK876" s="24"/>
      <c r="AL876" s="24"/>
      <c r="AM876" s="24"/>
      <c r="AN876" s="24"/>
      <c r="AO876" s="24"/>
      <c r="AP876" s="24"/>
      <c r="AQ876" s="24"/>
      <c r="AR876" s="24"/>
      <c r="AS876" s="24"/>
      <c r="AT876" s="24"/>
      <c r="AU876" s="24"/>
      <c r="AV876" s="24"/>
      <c r="AW876" s="24"/>
      <c r="AX876" s="24"/>
      <c r="AY876" s="24"/>
      <c r="AZ876" s="24"/>
      <c r="BA876" s="24"/>
      <c r="BB876" s="24"/>
      <c r="BC876" s="24"/>
      <c r="BD876" s="24"/>
      <c r="BE876" s="24"/>
      <c r="BF876" s="24"/>
      <c r="BG876" s="24"/>
      <c r="BH876" s="24"/>
      <c r="BI876" s="24"/>
      <c r="BJ876" s="24"/>
      <c r="BK876" s="24"/>
      <c r="BL876" s="24"/>
      <c r="BM876" s="24"/>
      <c r="BN876" s="24"/>
      <c r="BO876" s="24"/>
      <c r="BP876" s="24"/>
      <c r="BQ876" s="24"/>
      <c r="BR876" s="24"/>
      <c r="BS876" s="24"/>
      <c r="BT876" s="24"/>
      <c r="BU876" s="24"/>
      <c r="BV876" s="24"/>
      <c r="BW876" s="24"/>
      <c r="BX876" s="24"/>
      <c r="BY876" s="24"/>
      <c r="BZ876" s="24"/>
      <c r="CA876" s="24"/>
      <c r="CB876" s="24"/>
      <c r="CC876" s="24"/>
      <c r="CD876" s="24"/>
      <c r="CE876" s="24"/>
      <c r="CF876" s="24"/>
      <c r="CG876" s="24"/>
      <c r="CH876" s="24"/>
      <c r="CI876" s="24"/>
      <c r="CJ876" s="24"/>
      <c r="CK876" s="24"/>
      <c r="CL876" s="24"/>
      <c r="CM876" s="24"/>
    </row>
    <row r="877" spans="17:91" x14ac:dyDescent="0.3">
      <c r="Q877" s="24"/>
      <c r="R877" s="24"/>
      <c r="S877" s="24"/>
      <c r="T877" s="24"/>
      <c r="U877" s="24"/>
      <c r="V877" s="24"/>
      <c r="W877" s="24"/>
      <c r="X877" s="24"/>
      <c r="Y877" s="24"/>
      <c r="Z877" s="24"/>
      <c r="AA877" s="24"/>
      <c r="AB877" s="24"/>
      <c r="AC877" s="24"/>
      <c r="AD877" s="24"/>
      <c r="AE877" s="24"/>
      <c r="AF877" s="24"/>
      <c r="AG877" s="24"/>
      <c r="AH877" s="24"/>
      <c r="AI877" s="24"/>
      <c r="AJ877" s="24"/>
      <c r="AK877" s="24"/>
      <c r="AL877" s="24"/>
      <c r="AM877" s="24"/>
      <c r="AN877" s="24"/>
      <c r="AO877" s="24"/>
      <c r="AP877" s="24"/>
      <c r="AQ877" s="24"/>
      <c r="AR877" s="24"/>
      <c r="AS877" s="24"/>
      <c r="AT877" s="24"/>
      <c r="AU877" s="24"/>
      <c r="AV877" s="24"/>
      <c r="AW877" s="24"/>
      <c r="AX877" s="24"/>
      <c r="AY877" s="24"/>
      <c r="AZ877" s="24"/>
      <c r="BA877" s="24"/>
      <c r="BB877" s="24"/>
      <c r="BC877" s="24"/>
      <c r="BD877" s="24"/>
      <c r="BE877" s="24"/>
      <c r="BF877" s="24"/>
      <c r="BG877" s="24"/>
      <c r="BH877" s="24"/>
      <c r="BI877" s="24"/>
      <c r="BJ877" s="24"/>
      <c r="BK877" s="24"/>
      <c r="BL877" s="24"/>
      <c r="BM877" s="24"/>
      <c r="BN877" s="24"/>
      <c r="BO877" s="24"/>
      <c r="BP877" s="24"/>
      <c r="BQ877" s="24"/>
      <c r="BR877" s="24"/>
      <c r="BS877" s="24"/>
      <c r="BT877" s="24"/>
      <c r="BU877" s="24"/>
      <c r="BV877" s="24"/>
      <c r="BW877" s="24"/>
      <c r="BX877" s="24"/>
      <c r="BY877" s="24"/>
      <c r="BZ877" s="24"/>
      <c r="CA877" s="24"/>
      <c r="CB877" s="24"/>
      <c r="CC877" s="24"/>
      <c r="CD877" s="24"/>
      <c r="CE877" s="24"/>
      <c r="CF877" s="24"/>
      <c r="CG877" s="24"/>
      <c r="CH877" s="24"/>
      <c r="CI877" s="24"/>
      <c r="CJ877" s="24"/>
      <c r="CK877" s="24"/>
      <c r="CL877" s="24"/>
      <c r="CM877" s="24"/>
    </row>
    <row r="878" spans="17:91" x14ac:dyDescent="0.3">
      <c r="Q878" s="24"/>
      <c r="R878" s="24"/>
      <c r="S878" s="24"/>
      <c r="T878" s="24"/>
      <c r="U878" s="24"/>
      <c r="V878" s="24"/>
      <c r="W878" s="24"/>
      <c r="X878" s="24"/>
      <c r="Y878" s="24"/>
      <c r="Z878" s="24"/>
      <c r="AA878" s="24"/>
      <c r="AB878" s="24"/>
      <c r="AC878" s="24"/>
      <c r="AD878" s="24"/>
      <c r="AE878" s="24"/>
      <c r="AF878" s="24"/>
      <c r="AG878" s="24"/>
      <c r="AH878" s="24"/>
      <c r="AI878" s="24"/>
      <c r="AJ878" s="24"/>
      <c r="AK878" s="24"/>
      <c r="AL878" s="24"/>
      <c r="AM878" s="24"/>
      <c r="AN878" s="24"/>
      <c r="AO878" s="24"/>
      <c r="AP878" s="24"/>
      <c r="AQ878" s="24"/>
      <c r="AR878" s="24"/>
      <c r="AS878" s="24"/>
      <c r="AT878" s="24"/>
      <c r="AU878" s="24"/>
      <c r="AV878" s="24"/>
      <c r="AW878" s="24"/>
      <c r="AX878" s="24"/>
      <c r="AY878" s="24"/>
      <c r="AZ878" s="24"/>
      <c r="BA878" s="24"/>
      <c r="BB878" s="24"/>
      <c r="BC878" s="24"/>
      <c r="BD878" s="24"/>
      <c r="BE878" s="24"/>
      <c r="BF878" s="24"/>
      <c r="BG878" s="24"/>
      <c r="BH878" s="24"/>
      <c r="BI878" s="24"/>
      <c r="BJ878" s="24"/>
      <c r="BK878" s="24"/>
      <c r="BL878" s="24"/>
      <c r="BM878" s="24"/>
      <c r="BN878" s="24"/>
      <c r="BO878" s="24"/>
      <c r="BP878" s="24"/>
      <c r="BQ878" s="24"/>
      <c r="BR878" s="24"/>
      <c r="BS878" s="24"/>
      <c r="BT878" s="24"/>
      <c r="BU878" s="24"/>
      <c r="BV878" s="24"/>
      <c r="BW878" s="24"/>
      <c r="BX878" s="24"/>
      <c r="BY878" s="24"/>
      <c r="BZ878" s="24"/>
      <c r="CA878" s="24"/>
      <c r="CB878" s="24"/>
      <c r="CC878" s="24"/>
      <c r="CD878" s="24"/>
      <c r="CE878" s="24"/>
      <c r="CF878" s="24"/>
      <c r="CG878" s="24"/>
      <c r="CH878" s="24"/>
      <c r="CI878" s="24"/>
      <c r="CJ878" s="24"/>
      <c r="CK878" s="24"/>
      <c r="CL878" s="24"/>
      <c r="CM878" s="24"/>
    </row>
    <row r="879" spans="17:91" x14ac:dyDescent="0.3">
      <c r="Q879" s="24"/>
      <c r="R879" s="24"/>
      <c r="S879" s="24"/>
      <c r="T879" s="24"/>
      <c r="U879" s="24"/>
      <c r="V879" s="24"/>
      <c r="W879" s="24"/>
      <c r="X879" s="24"/>
      <c r="Y879" s="24"/>
      <c r="Z879" s="24"/>
      <c r="AA879" s="24"/>
      <c r="AB879" s="24"/>
      <c r="AC879" s="24"/>
      <c r="AD879" s="24"/>
      <c r="AE879" s="24"/>
      <c r="AF879" s="24"/>
      <c r="AG879" s="24"/>
      <c r="AH879" s="24"/>
      <c r="AI879" s="24"/>
      <c r="AJ879" s="24"/>
      <c r="AK879" s="24"/>
      <c r="AL879" s="24"/>
      <c r="AM879" s="24"/>
      <c r="AN879" s="24"/>
      <c r="AO879" s="24"/>
      <c r="AP879" s="24"/>
      <c r="AQ879" s="24"/>
      <c r="AR879" s="24"/>
      <c r="AS879" s="24"/>
      <c r="AT879" s="24"/>
      <c r="AU879" s="24"/>
      <c r="AV879" s="24"/>
      <c r="AW879" s="24"/>
      <c r="AX879" s="24"/>
      <c r="AY879" s="24"/>
      <c r="AZ879" s="24"/>
      <c r="BA879" s="24"/>
      <c r="BB879" s="24"/>
      <c r="BC879" s="24"/>
      <c r="BD879" s="24"/>
      <c r="BE879" s="24"/>
      <c r="BF879" s="24"/>
      <c r="BG879" s="24"/>
      <c r="BH879" s="24"/>
      <c r="BI879" s="24"/>
      <c r="BJ879" s="24"/>
      <c r="BK879" s="24"/>
      <c r="BL879" s="24"/>
      <c r="BM879" s="24"/>
      <c r="BN879" s="24"/>
      <c r="BO879" s="24"/>
      <c r="BP879" s="24"/>
      <c r="BQ879" s="24"/>
      <c r="BR879" s="24"/>
      <c r="BS879" s="24"/>
      <c r="BT879" s="24"/>
      <c r="BU879" s="24"/>
      <c r="BV879" s="24"/>
      <c r="BW879" s="24"/>
      <c r="BX879" s="24"/>
      <c r="BY879" s="24"/>
      <c r="BZ879" s="24"/>
      <c r="CA879" s="24"/>
      <c r="CB879" s="24"/>
      <c r="CC879" s="24"/>
      <c r="CD879" s="24"/>
      <c r="CE879" s="24"/>
      <c r="CF879" s="24"/>
      <c r="CG879" s="24"/>
      <c r="CH879" s="24"/>
      <c r="CI879" s="24"/>
      <c r="CJ879" s="24"/>
      <c r="CK879" s="24"/>
      <c r="CL879" s="24"/>
      <c r="CM879" s="24"/>
    </row>
    <row r="880" spans="17:91" x14ac:dyDescent="0.3">
      <c r="Q880" s="24"/>
      <c r="R880" s="24"/>
      <c r="S880" s="24"/>
      <c r="T880" s="24"/>
      <c r="U880" s="24"/>
      <c r="V880" s="24"/>
      <c r="W880" s="24"/>
      <c r="X880" s="24"/>
      <c r="Y880" s="24"/>
      <c r="Z880" s="24"/>
      <c r="AA880" s="24"/>
      <c r="AB880" s="24"/>
      <c r="AC880" s="24"/>
      <c r="AD880" s="24"/>
      <c r="AE880" s="24"/>
      <c r="AF880" s="24"/>
      <c r="AG880" s="24"/>
      <c r="AH880" s="24"/>
      <c r="AI880" s="24"/>
      <c r="AJ880" s="24"/>
      <c r="AK880" s="24"/>
      <c r="AL880" s="24"/>
      <c r="AM880" s="24"/>
      <c r="AN880" s="24"/>
      <c r="AO880" s="24"/>
      <c r="AP880" s="24"/>
      <c r="AQ880" s="24"/>
      <c r="AR880" s="24"/>
      <c r="AS880" s="24"/>
      <c r="AT880" s="24"/>
      <c r="AU880" s="24"/>
      <c r="AV880" s="24"/>
      <c r="AW880" s="24"/>
      <c r="AX880" s="24"/>
      <c r="AY880" s="24"/>
      <c r="AZ880" s="24"/>
      <c r="BA880" s="24"/>
      <c r="BB880" s="24"/>
      <c r="BC880" s="24"/>
      <c r="BD880" s="24"/>
      <c r="BE880" s="24"/>
      <c r="BF880" s="24"/>
      <c r="BG880" s="24"/>
      <c r="BH880" s="24"/>
      <c r="BI880" s="24"/>
      <c r="BJ880" s="24"/>
      <c r="BK880" s="24"/>
      <c r="BL880" s="24"/>
      <c r="BM880" s="24"/>
      <c r="BN880" s="24"/>
      <c r="BO880" s="24"/>
      <c r="BP880" s="24"/>
      <c r="BQ880" s="24"/>
      <c r="BR880" s="24"/>
      <c r="BS880" s="24"/>
      <c r="BT880" s="24"/>
      <c r="BU880" s="24"/>
      <c r="BV880" s="24"/>
      <c r="BW880" s="24"/>
      <c r="BX880" s="24"/>
      <c r="BY880" s="24"/>
      <c r="BZ880" s="24"/>
      <c r="CA880" s="24"/>
      <c r="CB880" s="24"/>
      <c r="CC880" s="24"/>
      <c r="CD880" s="24"/>
      <c r="CE880" s="24"/>
      <c r="CF880" s="24"/>
      <c r="CG880" s="24"/>
      <c r="CH880" s="24"/>
      <c r="CI880" s="24"/>
      <c r="CJ880" s="24"/>
      <c r="CK880" s="24"/>
      <c r="CL880" s="24"/>
      <c r="CM880" s="24"/>
    </row>
    <row r="881" spans="17:91" x14ac:dyDescent="0.3">
      <c r="Q881" s="24"/>
      <c r="R881" s="24"/>
      <c r="S881" s="24"/>
      <c r="T881" s="24"/>
      <c r="U881" s="24"/>
      <c r="V881" s="24"/>
      <c r="W881" s="24"/>
      <c r="X881" s="24"/>
      <c r="Y881" s="24"/>
      <c r="Z881" s="24"/>
      <c r="AA881" s="24"/>
      <c r="AB881" s="24"/>
      <c r="AC881" s="24"/>
      <c r="AD881" s="24"/>
      <c r="AE881" s="24"/>
      <c r="AF881" s="24"/>
      <c r="AG881" s="24"/>
      <c r="AH881" s="24"/>
      <c r="AI881" s="24"/>
      <c r="AJ881" s="24"/>
      <c r="AK881" s="24"/>
      <c r="AL881" s="24"/>
      <c r="AM881" s="24"/>
      <c r="AN881" s="24"/>
      <c r="AO881" s="24"/>
      <c r="AP881" s="24"/>
      <c r="AQ881" s="24"/>
      <c r="AR881" s="24"/>
      <c r="AS881" s="24"/>
      <c r="AT881" s="24"/>
      <c r="AU881" s="24"/>
      <c r="AV881" s="24"/>
      <c r="AW881" s="24"/>
      <c r="AX881" s="24"/>
      <c r="AY881" s="24"/>
      <c r="AZ881" s="24"/>
      <c r="BA881" s="24"/>
      <c r="BB881" s="24"/>
      <c r="BC881" s="24"/>
      <c r="BD881" s="24"/>
      <c r="BE881" s="24"/>
      <c r="BF881" s="24"/>
      <c r="BG881" s="24"/>
      <c r="BH881" s="24"/>
      <c r="BI881" s="24"/>
      <c r="BJ881" s="24"/>
      <c r="BK881" s="24"/>
      <c r="BL881" s="24"/>
      <c r="BM881" s="24"/>
      <c r="BN881" s="24"/>
      <c r="BO881" s="24"/>
      <c r="BP881" s="24"/>
      <c r="BQ881" s="24"/>
      <c r="BR881" s="24"/>
      <c r="BS881" s="24"/>
      <c r="BT881" s="24"/>
      <c r="BU881" s="24"/>
      <c r="BV881" s="24"/>
      <c r="BW881" s="24"/>
      <c r="BX881" s="24"/>
      <c r="BY881" s="24"/>
      <c r="BZ881" s="24"/>
      <c r="CA881" s="24"/>
      <c r="CB881" s="24"/>
      <c r="CC881" s="24"/>
      <c r="CD881" s="24"/>
      <c r="CE881" s="24"/>
      <c r="CF881" s="24"/>
      <c r="CG881" s="24"/>
      <c r="CH881" s="24"/>
      <c r="CI881" s="24"/>
      <c r="CJ881" s="24"/>
      <c r="CK881" s="24"/>
      <c r="CL881" s="24"/>
      <c r="CM881" s="24"/>
    </row>
    <row r="882" spans="17:91" x14ac:dyDescent="0.3">
      <c r="Q882" s="24"/>
      <c r="R882" s="24"/>
      <c r="S882" s="24"/>
      <c r="T882" s="24"/>
      <c r="U882" s="24"/>
      <c r="V882" s="24"/>
      <c r="W882" s="24"/>
      <c r="X882" s="24"/>
      <c r="Y882" s="24"/>
      <c r="Z882" s="24"/>
      <c r="AA882" s="24"/>
      <c r="AB882" s="24"/>
      <c r="AC882" s="24"/>
      <c r="AD882" s="24"/>
      <c r="AE882" s="24"/>
      <c r="AF882" s="24"/>
      <c r="AG882" s="24"/>
      <c r="AH882" s="24"/>
      <c r="AI882" s="24"/>
      <c r="AJ882" s="24"/>
      <c r="AK882" s="24"/>
      <c r="AL882" s="24"/>
      <c r="AM882" s="24"/>
      <c r="AN882" s="24"/>
      <c r="AO882" s="24"/>
      <c r="AP882" s="24"/>
      <c r="AQ882" s="24"/>
      <c r="AR882" s="24"/>
      <c r="AS882" s="24"/>
      <c r="AT882" s="24"/>
      <c r="AU882" s="24"/>
      <c r="AV882" s="24"/>
      <c r="AW882" s="24"/>
      <c r="AX882" s="24"/>
      <c r="AY882" s="24"/>
      <c r="AZ882" s="24"/>
      <c r="BA882" s="24"/>
      <c r="BB882" s="24"/>
      <c r="BC882" s="24"/>
      <c r="BD882" s="24"/>
      <c r="BE882" s="24"/>
      <c r="BF882" s="24"/>
      <c r="BG882" s="24"/>
      <c r="BH882" s="24"/>
      <c r="BI882" s="24"/>
      <c r="BJ882" s="24"/>
      <c r="BK882" s="24"/>
      <c r="BL882" s="24"/>
      <c r="BM882" s="24"/>
      <c r="BN882" s="24"/>
      <c r="BO882" s="24"/>
      <c r="BP882" s="24"/>
      <c r="BQ882" s="24"/>
      <c r="BR882" s="24"/>
      <c r="BS882" s="24"/>
      <c r="BT882" s="24"/>
      <c r="BU882" s="24"/>
      <c r="BV882" s="24"/>
      <c r="BW882" s="24"/>
      <c r="BX882" s="24"/>
      <c r="BY882" s="24"/>
      <c r="BZ882" s="24"/>
      <c r="CA882" s="24"/>
      <c r="CB882" s="24"/>
      <c r="CC882" s="24"/>
      <c r="CD882" s="24"/>
      <c r="CE882" s="24"/>
      <c r="CF882" s="24"/>
      <c r="CG882" s="24"/>
      <c r="CH882" s="24"/>
      <c r="CI882" s="24"/>
      <c r="CJ882" s="24"/>
      <c r="CK882" s="24"/>
      <c r="CL882" s="24"/>
      <c r="CM882" s="24"/>
    </row>
    <row r="883" spans="17:91" x14ac:dyDescent="0.3">
      <c r="Q883" s="24"/>
      <c r="R883" s="24"/>
      <c r="S883" s="24"/>
      <c r="T883" s="24"/>
      <c r="U883" s="24"/>
      <c r="V883" s="24"/>
      <c r="W883" s="24"/>
      <c r="X883" s="24"/>
      <c r="Y883" s="24"/>
      <c r="Z883" s="24"/>
      <c r="AA883" s="24"/>
      <c r="AB883" s="24"/>
      <c r="AC883" s="24"/>
      <c r="AD883" s="24"/>
      <c r="AE883" s="24"/>
      <c r="AF883" s="24"/>
      <c r="AG883" s="24"/>
      <c r="AH883" s="24"/>
      <c r="AI883" s="24"/>
      <c r="AJ883" s="24"/>
      <c r="AK883" s="24"/>
      <c r="AL883" s="24"/>
      <c r="AM883" s="24"/>
      <c r="AN883" s="24"/>
      <c r="AO883" s="24"/>
      <c r="AP883" s="24"/>
      <c r="AQ883" s="24"/>
      <c r="AR883" s="24"/>
      <c r="AS883" s="24"/>
      <c r="AT883" s="24"/>
      <c r="AU883" s="24"/>
      <c r="AV883" s="24"/>
      <c r="AW883" s="24"/>
      <c r="AX883" s="24"/>
      <c r="AY883" s="24"/>
      <c r="AZ883" s="24"/>
      <c r="BA883" s="24"/>
      <c r="BB883" s="24"/>
      <c r="BC883" s="24"/>
      <c r="BD883" s="24"/>
      <c r="BE883" s="24"/>
      <c r="BF883" s="24"/>
      <c r="BG883" s="24"/>
      <c r="BH883" s="24"/>
      <c r="BI883" s="24"/>
      <c r="BJ883" s="24"/>
      <c r="BK883" s="24"/>
      <c r="BL883" s="24"/>
      <c r="BM883" s="24"/>
      <c r="BN883" s="24"/>
      <c r="BO883" s="24"/>
      <c r="BP883" s="24"/>
      <c r="BQ883" s="24"/>
      <c r="BR883" s="24"/>
      <c r="BS883" s="24"/>
      <c r="BT883" s="24"/>
      <c r="BU883" s="24"/>
      <c r="BV883" s="24"/>
      <c r="BW883" s="24"/>
      <c r="BX883" s="24"/>
      <c r="BY883" s="24"/>
      <c r="BZ883" s="24"/>
      <c r="CA883" s="24"/>
      <c r="CB883" s="24"/>
      <c r="CC883" s="24"/>
      <c r="CD883" s="24"/>
      <c r="CE883" s="24"/>
      <c r="CF883" s="24"/>
      <c r="CG883" s="24"/>
      <c r="CH883" s="24"/>
      <c r="CI883" s="24"/>
      <c r="CJ883" s="24"/>
      <c r="CK883" s="24"/>
      <c r="CL883" s="24"/>
      <c r="CM883" s="24"/>
    </row>
    <row r="884" spans="17:91" x14ac:dyDescent="0.3">
      <c r="Q884" s="24"/>
      <c r="R884" s="24"/>
      <c r="S884" s="24"/>
      <c r="T884" s="24"/>
      <c r="U884" s="24"/>
      <c r="V884" s="24"/>
      <c r="W884" s="24"/>
      <c r="X884" s="24"/>
      <c r="Y884" s="24"/>
      <c r="Z884" s="24"/>
      <c r="AA884" s="24"/>
      <c r="AB884" s="24"/>
      <c r="AC884" s="24"/>
      <c r="AD884" s="24"/>
      <c r="AE884" s="24"/>
      <c r="AF884" s="24"/>
      <c r="AG884" s="24"/>
      <c r="AH884" s="24"/>
      <c r="AI884" s="24"/>
      <c r="AJ884" s="24"/>
      <c r="AK884" s="24"/>
      <c r="AL884" s="24"/>
      <c r="AM884" s="24"/>
      <c r="AN884" s="24"/>
      <c r="AO884" s="24"/>
      <c r="AP884" s="24"/>
      <c r="AQ884" s="24"/>
      <c r="AR884" s="24"/>
      <c r="AS884" s="24"/>
      <c r="AT884" s="24"/>
      <c r="AU884" s="24"/>
      <c r="AV884" s="24"/>
      <c r="AW884" s="24"/>
      <c r="AX884" s="24"/>
      <c r="AY884" s="24"/>
      <c r="AZ884" s="24"/>
      <c r="BA884" s="24"/>
      <c r="BB884" s="24"/>
      <c r="BC884" s="24"/>
      <c r="BD884" s="24"/>
      <c r="BE884" s="24"/>
      <c r="BF884" s="24"/>
      <c r="BG884" s="24"/>
      <c r="BH884" s="24"/>
      <c r="BI884" s="24"/>
      <c r="BJ884" s="24"/>
      <c r="BK884" s="24"/>
      <c r="BL884" s="24"/>
      <c r="BM884" s="24"/>
      <c r="BN884" s="24"/>
      <c r="BO884" s="24"/>
      <c r="BP884" s="24"/>
      <c r="BQ884" s="24"/>
      <c r="BR884" s="24"/>
      <c r="BS884" s="24"/>
      <c r="BT884" s="24"/>
      <c r="BU884" s="24"/>
      <c r="BV884" s="24"/>
      <c r="BW884" s="24"/>
      <c r="BX884" s="24"/>
      <c r="BY884" s="24"/>
      <c r="BZ884" s="24"/>
      <c r="CA884" s="24"/>
      <c r="CB884" s="24"/>
      <c r="CC884" s="24"/>
      <c r="CD884" s="24"/>
      <c r="CE884" s="24"/>
      <c r="CF884" s="24"/>
      <c r="CG884" s="24"/>
      <c r="CH884" s="24"/>
      <c r="CI884" s="24"/>
      <c r="CJ884" s="24"/>
      <c r="CK884" s="24"/>
      <c r="CL884" s="24"/>
      <c r="CM884" s="24"/>
    </row>
    <row r="885" spans="17:91" x14ac:dyDescent="0.3">
      <c r="Q885" s="24"/>
      <c r="R885" s="24"/>
      <c r="S885" s="24"/>
      <c r="T885" s="24"/>
      <c r="U885" s="24"/>
      <c r="V885" s="24"/>
      <c r="W885" s="24"/>
      <c r="X885" s="24"/>
      <c r="Y885" s="24"/>
      <c r="Z885" s="24"/>
      <c r="AA885" s="24"/>
      <c r="AB885" s="24"/>
      <c r="AC885" s="24"/>
      <c r="AD885" s="24"/>
      <c r="AE885" s="24"/>
      <c r="AF885" s="24"/>
      <c r="AG885" s="24"/>
      <c r="AH885" s="24"/>
      <c r="AI885" s="24"/>
      <c r="AJ885" s="24"/>
      <c r="AK885" s="24"/>
      <c r="AL885" s="24"/>
      <c r="AM885" s="24"/>
      <c r="AN885" s="24"/>
      <c r="AO885" s="24"/>
      <c r="AP885" s="24"/>
      <c r="AQ885" s="24"/>
      <c r="AR885" s="24"/>
      <c r="AS885" s="24"/>
      <c r="AT885" s="24"/>
      <c r="AU885" s="24"/>
      <c r="AV885" s="24"/>
      <c r="AW885" s="24"/>
      <c r="AX885" s="24"/>
      <c r="AY885" s="24"/>
      <c r="AZ885" s="24"/>
      <c r="BA885" s="24"/>
      <c r="BB885" s="24"/>
      <c r="BC885" s="24"/>
      <c r="BD885" s="24"/>
      <c r="BE885" s="24"/>
      <c r="BF885" s="24"/>
      <c r="BG885" s="24"/>
      <c r="BH885" s="24"/>
      <c r="BI885" s="24"/>
      <c r="BJ885" s="24"/>
      <c r="BK885" s="24"/>
      <c r="BL885" s="24"/>
      <c r="BM885" s="24"/>
      <c r="BN885" s="24"/>
      <c r="BO885" s="24"/>
      <c r="BP885" s="24"/>
      <c r="BQ885" s="24"/>
      <c r="BR885" s="24"/>
      <c r="BS885" s="24"/>
      <c r="BT885" s="24"/>
      <c r="BU885" s="24"/>
      <c r="BV885" s="24"/>
      <c r="BW885" s="24"/>
      <c r="BX885" s="24"/>
      <c r="BY885" s="24"/>
      <c r="BZ885" s="24"/>
      <c r="CA885" s="24"/>
      <c r="CB885" s="24"/>
      <c r="CC885" s="24"/>
      <c r="CD885" s="24"/>
      <c r="CE885" s="24"/>
      <c r="CF885" s="24"/>
      <c r="CG885" s="24"/>
      <c r="CH885" s="24"/>
      <c r="CI885" s="24"/>
      <c r="CJ885" s="24"/>
      <c r="CK885" s="24"/>
      <c r="CL885" s="24"/>
      <c r="CM885" s="24"/>
    </row>
    <row r="886" spans="17:91" x14ac:dyDescent="0.3">
      <c r="Q886" s="24"/>
      <c r="R886" s="24"/>
      <c r="S886" s="24"/>
      <c r="T886" s="24"/>
      <c r="U886" s="24"/>
      <c r="V886" s="24"/>
      <c r="W886" s="24"/>
      <c r="X886" s="24"/>
      <c r="Y886" s="24"/>
      <c r="Z886" s="24"/>
      <c r="AA886" s="24"/>
      <c r="AB886" s="24"/>
      <c r="AC886" s="24"/>
      <c r="AD886" s="24"/>
      <c r="AE886" s="24"/>
      <c r="AF886" s="24"/>
      <c r="AG886" s="24"/>
      <c r="AH886" s="24"/>
      <c r="AI886" s="24"/>
      <c r="AJ886" s="24"/>
      <c r="AK886" s="24"/>
      <c r="AL886" s="24"/>
      <c r="AM886" s="24"/>
      <c r="AN886" s="24"/>
      <c r="AO886" s="24"/>
      <c r="AP886" s="24"/>
      <c r="AQ886" s="24"/>
      <c r="AR886" s="24"/>
      <c r="AS886" s="24"/>
      <c r="AT886" s="24"/>
      <c r="AU886" s="24"/>
      <c r="AV886" s="24"/>
      <c r="AW886" s="24"/>
      <c r="AX886" s="24"/>
      <c r="AY886" s="24"/>
      <c r="AZ886" s="24"/>
      <c r="BA886" s="24"/>
      <c r="BB886" s="24"/>
      <c r="BC886" s="24"/>
      <c r="BD886" s="24"/>
      <c r="BE886" s="24"/>
      <c r="BF886" s="24"/>
      <c r="BG886" s="24"/>
      <c r="BH886" s="24"/>
      <c r="BI886" s="24"/>
      <c r="BJ886" s="24"/>
      <c r="BK886" s="24"/>
      <c r="BL886" s="24"/>
      <c r="BM886" s="24"/>
      <c r="BN886" s="24"/>
      <c r="BO886" s="24"/>
      <c r="BP886" s="24"/>
      <c r="BQ886" s="24"/>
      <c r="BR886" s="24"/>
      <c r="BS886" s="24"/>
      <c r="BT886" s="24"/>
      <c r="BU886" s="24"/>
      <c r="BV886" s="24"/>
      <c r="BW886" s="24"/>
      <c r="BX886" s="24"/>
      <c r="BY886" s="24"/>
      <c r="BZ886" s="24"/>
      <c r="CA886" s="24"/>
      <c r="CB886" s="24"/>
      <c r="CC886" s="24"/>
      <c r="CD886" s="24"/>
      <c r="CE886" s="24"/>
      <c r="CF886" s="24"/>
      <c r="CG886" s="24"/>
      <c r="CH886" s="24"/>
      <c r="CI886" s="24"/>
      <c r="CJ886" s="24"/>
      <c r="CK886" s="24"/>
      <c r="CL886" s="24"/>
      <c r="CM886" s="24"/>
    </row>
    <row r="887" spans="17:91" x14ac:dyDescent="0.3">
      <c r="Q887" s="24"/>
      <c r="R887" s="24"/>
      <c r="S887" s="24"/>
      <c r="T887" s="24"/>
      <c r="U887" s="24"/>
      <c r="V887" s="24"/>
      <c r="W887" s="24"/>
      <c r="X887" s="24"/>
      <c r="Y887" s="24"/>
      <c r="Z887" s="24"/>
      <c r="AA887" s="24"/>
      <c r="AB887" s="24"/>
      <c r="AC887" s="24"/>
      <c r="AD887" s="24"/>
      <c r="AE887" s="24"/>
      <c r="AF887" s="24"/>
      <c r="AG887" s="24"/>
      <c r="AH887" s="24"/>
      <c r="AI887" s="24"/>
      <c r="AJ887" s="24"/>
      <c r="AK887" s="24"/>
      <c r="AL887" s="24"/>
      <c r="AM887" s="24"/>
      <c r="AN887" s="24"/>
      <c r="AO887" s="24"/>
      <c r="AP887" s="24"/>
      <c r="AQ887" s="24"/>
      <c r="AR887" s="24"/>
      <c r="AS887" s="24"/>
      <c r="AT887" s="24"/>
      <c r="AU887" s="24"/>
      <c r="AV887" s="24"/>
      <c r="AW887" s="24"/>
      <c r="AX887" s="24"/>
      <c r="AY887" s="24"/>
      <c r="AZ887" s="24"/>
      <c r="BA887" s="24"/>
      <c r="BB887" s="24"/>
      <c r="BC887" s="24"/>
      <c r="BD887" s="24"/>
      <c r="BE887" s="24"/>
      <c r="BF887" s="24"/>
      <c r="BG887" s="24"/>
      <c r="BH887" s="24"/>
      <c r="BI887" s="24"/>
      <c r="BJ887" s="24"/>
      <c r="BK887" s="24"/>
      <c r="BL887" s="24"/>
      <c r="BM887" s="24"/>
      <c r="BN887" s="24"/>
      <c r="BO887" s="24"/>
      <c r="BP887" s="24"/>
      <c r="BQ887" s="24"/>
      <c r="BR887" s="24"/>
      <c r="BS887" s="24"/>
      <c r="BT887" s="24"/>
      <c r="BU887" s="24"/>
      <c r="BV887" s="24"/>
      <c r="BW887" s="24"/>
      <c r="BX887" s="24"/>
      <c r="BY887" s="24"/>
      <c r="BZ887" s="24"/>
      <c r="CA887" s="24"/>
      <c r="CB887" s="24"/>
      <c r="CC887" s="24"/>
      <c r="CD887" s="24"/>
      <c r="CE887" s="24"/>
      <c r="CF887" s="24"/>
      <c r="CG887" s="24"/>
      <c r="CH887" s="24"/>
      <c r="CI887" s="24"/>
      <c r="CJ887" s="24"/>
      <c r="CK887" s="24"/>
      <c r="CL887" s="24"/>
      <c r="CM887" s="24"/>
    </row>
    <row r="888" spans="17:91" x14ac:dyDescent="0.3">
      <c r="Q888" s="24"/>
      <c r="R888" s="24"/>
      <c r="S888" s="24"/>
      <c r="T888" s="24"/>
      <c r="U888" s="24"/>
      <c r="V888" s="24"/>
      <c r="W888" s="24"/>
      <c r="X888" s="24"/>
      <c r="Y888" s="24"/>
      <c r="Z888" s="24"/>
      <c r="AA888" s="24"/>
      <c r="AB888" s="24"/>
      <c r="AC888" s="24"/>
      <c r="AD888" s="24"/>
      <c r="AE888" s="24"/>
      <c r="AF888" s="24"/>
      <c r="AG888" s="24"/>
      <c r="AH888" s="24"/>
      <c r="AI888" s="24"/>
      <c r="AJ888" s="24"/>
      <c r="AK888" s="24"/>
      <c r="AL888" s="24"/>
      <c r="AM888" s="24"/>
      <c r="AN888" s="24"/>
      <c r="AO888" s="24"/>
      <c r="AP888" s="24"/>
      <c r="AQ888" s="24"/>
      <c r="AR888" s="24"/>
      <c r="AS888" s="24"/>
      <c r="AT888" s="24"/>
      <c r="AU888" s="24"/>
      <c r="AV888" s="24"/>
      <c r="AW888" s="24"/>
      <c r="AX888" s="24"/>
      <c r="AY888" s="24"/>
      <c r="AZ888" s="24"/>
      <c r="BA888" s="24"/>
      <c r="BB888" s="24"/>
      <c r="BC888" s="24"/>
      <c r="BD888" s="24"/>
      <c r="BE888" s="24"/>
      <c r="BF888" s="24"/>
      <c r="BG888" s="24"/>
      <c r="BH888" s="24"/>
      <c r="BI888" s="24"/>
      <c r="BJ888" s="24"/>
      <c r="BK888" s="24"/>
      <c r="BL888" s="24"/>
      <c r="BM888" s="24"/>
      <c r="BN888" s="24"/>
      <c r="BO888" s="24"/>
      <c r="BP888" s="24"/>
      <c r="BQ888" s="24"/>
      <c r="BR888" s="24"/>
      <c r="BS888" s="24"/>
      <c r="BT888" s="24"/>
      <c r="BU888" s="24"/>
      <c r="BV888" s="24"/>
      <c r="BW888" s="24"/>
      <c r="BX888" s="24"/>
      <c r="BY888" s="24"/>
      <c r="BZ888" s="24"/>
      <c r="CA888" s="24"/>
      <c r="CB888" s="24"/>
      <c r="CC888" s="24"/>
      <c r="CD888" s="24"/>
      <c r="CE888" s="24"/>
      <c r="CF888" s="24"/>
      <c r="CG888" s="24"/>
      <c r="CH888" s="24"/>
      <c r="CI888" s="24"/>
      <c r="CJ888" s="24"/>
      <c r="CK888" s="24"/>
      <c r="CL888" s="24"/>
      <c r="CM888" s="24"/>
    </row>
    <row r="889" spans="17:91" x14ac:dyDescent="0.3">
      <c r="Q889" s="24"/>
      <c r="R889" s="24"/>
      <c r="S889" s="24"/>
      <c r="T889" s="24"/>
      <c r="U889" s="24"/>
      <c r="V889" s="24"/>
      <c r="W889" s="24"/>
      <c r="X889" s="24"/>
      <c r="Y889" s="24"/>
      <c r="Z889" s="24"/>
      <c r="AA889" s="24"/>
      <c r="AB889" s="24"/>
      <c r="AC889" s="24"/>
      <c r="AD889" s="24"/>
      <c r="AE889" s="24"/>
      <c r="AF889" s="24"/>
      <c r="AG889" s="24"/>
      <c r="AH889" s="24"/>
      <c r="AI889" s="24"/>
      <c r="AJ889" s="24"/>
      <c r="AK889" s="24"/>
      <c r="AL889" s="24"/>
      <c r="AM889" s="24"/>
      <c r="AN889" s="24"/>
      <c r="AO889" s="24"/>
      <c r="AP889" s="24"/>
      <c r="AQ889" s="24"/>
      <c r="AR889" s="24"/>
      <c r="AS889" s="24"/>
      <c r="AT889" s="24"/>
      <c r="AU889" s="24"/>
      <c r="AV889" s="24"/>
      <c r="AW889" s="24"/>
      <c r="AX889" s="24"/>
      <c r="AY889" s="24"/>
      <c r="AZ889" s="24"/>
      <c r="BA889" s="24"/>
      <c r="BB889" s="24"/>
      <c r="BC889" s="24"/>
      <c r="BD889" s="24"/>
      <c r="BE889" s="24"/>
      <c r="BF889" s="24"/>
      <c r="BG889" s="24"/>
      <c r="BH889" s="24"/>
      <c r="BI889" s="24"/>
      <c r="BJ889" s="24"/>
      <c r="BK889" s="24"/>
      <c r="BL889" s="24"/>
      <c r="BM889" s="24"/>
      <c r="BN889" s="24"/>
      <c r="BO889" s="24"/>
      <c r="BP889" s="24"/>
      <c r="BQ889" s="24"/>
      <c r="BR889" s="24"/>
      <c r="BS889" s="24"/>
      <c r="BT889" s="24"/>
      <c r="BU889" s="24"/>
      <c r="BV889" s="24"/>
      <c r="BW889" s="24"/>
      <c r="BX889" s="24"/>
      <c r="BY889" s="24"/>
      <c r="BZ889" s="24"/>
      <c r="CA889" s="24"/>
      <c r="CB889" s="24"/>
      <c r="CC889" s="24"/>
      <c r="CD889" s="24"/>
      <c r="CE889" s="24"/>
      <c r="CF889" s="24"/>
      <c r="CG889" s="24"/>
      <c r="CH889" s="24"/>
      <c r="CI889" s="24"/>
      <c r="CJ889" s="24"/>
      <c r="CK889" s="24"/>
      <c r="CL889" s="24"/>
      <c r="CM889" s="24"/>
    </row>
    <row r="890" spans="17:91" x14ac:dyDescent="0.3">
      <c r="Q890" s="24"/>
      <c r="R890" s="24"/>
      <c r="S890" s="24"/>
      <c r="T890" s="24"/>
      <c r="U890" s="24"/>
      <c r="V890" s="24"/>
      <c r="W890" s="24"/>
      <c r="X890" s="24"/>
      <c r="Y890" s="24"/>
      <c r="Z890" s="24"/>
      <c r="AA890" s="24"/>
      <c r="AB890" s="24"/>
      <c r="AC890" s="24"/>
      <c r="AD890" s="24"/>
      <c r="AE890" s="24"/>
      <c r="AF890" s="24"/>
      <c r="AG890" s="24"/>
      <c r="AH890" s="24"/>
      <c r="AI890" s="24"/>
      <c r="AJ890" s="24"/>
      <c r="AK890" s="24"/>
      <c r="AL890" s="24"/>
      <c r="AM890" s="24"/>
      <c r="AN890" s="24"/>
      <c r="AO890" s="24"/>
      <c r="AP890" s="24"/>
      <c r="AQ890" s="24"/>
      <c r="AR890" s="24"/>
      <c r="AS890" s="24"/>
      <c r="AT890" s="24"/>
      <c r="AU890" s="24"/>
      <c r="AV890" s="24"/>
      <c r="AW890" s="24"/>
      <c r="AX890" s="24"/>
      <c r="AY890" s="24"/>
      <c r="AZ890" s="24"/>
      <c r="BA890" s="24"/>
      <c r="BB890" s="24"/>
      <c r="BC890" s="24"/>
      <c r="BD890" s="24"/>
      <c r="BE890" s="24"/>
      <c r="BF890" s="24"/>
      <c r="BG890" s="24"/>
      <c r="BH890" s="24"/>
      <c r="BI890" s="24"/>
      <c r="BJ890" s="24"/>
      <c r="BK890" s="24"/>
      <c r="BL890" s="24"/>
      <c r="BM890" s="24"/>
      <c r="BN890" s="24"/>
      <c r="BO890" s="24"/>
      <c r="BP890" s="24"/>
      <c r="BQ890" s="24"/>
      <c r="BR890" s="24"/>
      <c r="BS890" s="24"/>
      <c r="BT890" s="24"/>
      <c r="BU890" s="24"/>
      <c r="BV890" s="24"/>
      <c r="BW890" s="24"/>
      <c r="BX890" s="24"/>
      <c r="BY890" s="24"/>
      <c r="BZ890" s="24"/>
      <c r="CA890" s="24"/>
      <c r="CB890" s="24"/>
      <c r="CC890" s="24"/>
      <c r="CD890" s="24"/>
      <c r="CE890" s="24"/>
      <c r="CF890" s="24"/>
      <c r="CG890" s="24"/>
      <c r="CH890" s="24"/>
      <c r="CI890" s="24"/>
      <c r="CJ890" s="24"/>
      <c r="CK890" s="24"/>
      <c r="CL890" s="24"/>
      <c r="CM890" s="24"/>
    </row>
    <row r="891" spans="17:91" x14ac:dyDescent="0.3">
      <c r="Q891" s="24"/>
      <c r="R891" s="24"/>
      <c r="S891" s="24"/>
      <c r="T891" s="24"/>
      <c r="U891" s="24"/>
      <c r="V891" s="24"/>
      <c r="W891" s="24"/>
      <c r="X891" s="24"/>
      <c r="Y891" s="24"/>
      <c r="Z891" s="24"/>
      <c r="AA891" s="24"/>
      <c r="AB891" s="24"/>
      <c r="AC891" s="24"/>
      <c r="AD891" s="24"/>
      <c r="AE891" s="24"/>
      <c r="AF891" s="24"/>
      <c r="AG891" s="24"/>
      <c r="AH891" s="24"/>
      <c r="AI891" s="24"/>
      <c r="AJ891" s="24"/>
      <c r="AK891" s="24"/>
      <c r="AL891" s="24"/>
      <c r="AM891" s="24"/>
      <c r="AN891" s="24"/>
      <c r="AO891" s="24"/>
      <c r="AP891" s="24"/>
      <c r="AQ891" s="24"/>
      <c r="AR891" s="24"/>
      <c r="AS891" s="24"/>
      <c r="AT891" s="24"/>
      <c r="AU891" s="24"/>
      <c r="AV891" s="24"/>
      <c r="AW891" s="24"/>
      <c r="AX891" s="24"/>
      <c r="AY891" s="24"/>
      <c r="AZ891" s="24"/>
      <c r="BA891" s="24"/>
      <c r="BB891" s="24"/>
      <c r="BC891" s="24"/>
      <c r="BD891" s="24"/>
      <c r="BE891" s="24"/>
      <c r="BF891" s="24"/>
      <c r="BG891" s="24"/>
      <c r="BH891" s="24"/>
      <c r="BI891" s="24"/>
      <c r="BJ891" s="24"/>
      <c r="BK891" s="24"/>
      <c r="BL891" s="24"/>
      <c r="BM891" s="24"/>
      <c r="BN891" s="24"/>
      <c r="BO891" s="24"/>
      <c r="BP891" s="24"/>
      <c r="BQ891" s="24"/>
      <c r="BR891" s="24"/>
      <c r="BS891" s="24"/>
      <c r="BT891" s="24"/>
      <c r="BU891" s="24"/>
      <c r="BV891" s="24"/>
      <c r="BW891" s="24"/>
      <c r="BX891" s="24"/>
      <c r="BY891" s="24"/>
      <c r="BZ891" s="24"/>
      <c r="CA891" s="24"/>
      <c r="CB891" s="24"/>
      <c r="CC891" s="24"/>
      <c r="CD891" s="24"/>
      <c r="CE891" s="24"/>
      <c r="CF891" s="24"/>
      <c r="CG891" s="24"/>
      <c r="CH891" s="24"/>
      <c r="CI891" s="24"/>
      <c r="CJ891" s="24"/>
      <c r="CK891" s="24"/>
      <c r="CL891" s="24"/>
      <c r="CM891" s="24"/>
    </row>
    <row r="892" spans="17:91" x14ac:dyDescent="0.3">
      <c r="Q892" s="24"/>
      <c r="R892" s="24"/>
      <c r="S892" s="24"/>
      <c r="T892" s="24"/>
      <c r="U892" s="24"/>
      <c r="V892" s="24"/>
      <c r="W892" s="24"/>
      <c r="X892" s="24"/>
      <c r="Y892" s="24"/>
      <c r="Z892" s="24"/>
      <c r="AA892" s="24"/>
      <c r="AB892" s="24"/>
      <c r="AC892" s="24"/>
      <c r="AD892" s="24"/>
      <c r="AE892" s="24"/>
      <c r="AF892" s="24"/>
      <c r="AG892" s="24"/>
      <c r="AH892" s="24"/>
      <c r="AI892" s="24"/>
      <c r="AJ892" s="24"/>
      <c r="AK892" s="24"/>
      <c r="AL892" s="24"/>
      <c r="AM892" s="24"/>
      <c r="AN892" s="24"/>
      <c r="AO892" s="24"/>
      <c r="AP892" s="24"/>
      <c r="AQ892" s="24"/>
      <c r="AR892" s="24"/>
      <c r="AS892" s="24"/>
      <c r="AT892" s="24"/>
      <c r="AU892" s="24"/>
      <c r="AV892" s="24"/>
      <c r="AW892" s="24"/>
      <c r="AX892" s="24"/>
      <c r="AY892" s="24"/>
      <c r="AZ892" s="24"/>
      <c r="BA892" s="24"/>
      <c r="BB892" s="24"/>
      <c r="BC892" s="24"/>
      <c r="BD892" s="24"/>
      <c r="BE892" s="24"/>
      <c r="BF892" s="24"/>
      <c r="BG892" s="24"/>
      <c r="BH892" s="24"/>
      <c r="BI892" s="24"/>
      <c r="BJ892" s="24"/>
      <c r="BK892" s="24"/>
      <c r="BL892" s="24"/>
      <c r="BM892" s="24"/>
      <c r="BN892" s="24"/>
      <c r="BO892" s="24"/>
      <c r="BP892" s="24"/>
      <c r="BQ892" s="24"/>
      <c r="BR892" s="24"/>
      <c r="BS892" s="24"/>
      <c r="BT892" s="24"/>
      <c r="BU892" s="24"/>
      <c r="BV892" s="24"/>
      <c r="BW892" s="24"/>
      <c r="BX892" s="24"/>
      <c r="BY892" s="24"/>
      <c r="BZ892" s="24"/>
      <c r="CA892" s="24"/>
      <c r="CB892" s="24"/>
      <c r="CC892" s="24"/>
      <c r="CD892" s="24"/>
      <c r="CE892" s="24"/>
      <c r="CF892" s="24"/>
      <c r="CG892" s="24"/>
      <c r="CH892" s="24"/>
      <c r="CI892" s="24"/>
      <c r="CJ892" s="24"/>
      <c r="CK892" s="24"/>
      <c r="CL892" s="24"/>
      <c r="CM892" s="24"/>
    </row>
    <row r="893" spans="17:91" x14ac:dyDescent="0.3">
      <c r="Q893" s="24"/>
      <c r="R893" s="24"/>
      <c r="S893" s="24"/>
      <c r="T893" s="24"/>
      <c r="U893" s="24"/>
      <c r="V893" s="24"/>
      <c r="W893" s="24"/>
      <c r="X893" s="24"/>
      <c r="Y893" s="24"/>
      <c r="Z893" s="24"/>
      <c r="AA893" s="24"/>
      <c r="AB893" s="24"/>
      <c r="AC893" s="24"/>
      <c r="AD893" s="24"/>
      <c r="AE893" s="24"/>
      <c r="AF893" s="24"/>
      <c r="AG893" s="24"/>
      <c r="AH893" s="24"/>
      <c r="AI893" s="24"/>
      <c r="AJ893" s="24"/>
      <c r="AK893" s="24"/>
      <c r="AL893" s="24"/>
      <c r="AM893" s="24"/>
      <c r="AN893" s="24"/>
      <c r="AO893" s="24"/>
      <c r="AP893" s="24"/>
      <c r="AQ893" s="24"/>
      <c r="AR893" s="24"/>
      <c r="AS893" s="24"/>
      <c r="AT893" s="24"/>
      <c r="AU893" s="24"/>
      <c r="AV893" s="24"/>
      <c r="AW893" s="24"/>
      <c r="AX893" s="24"/>
      <c r="AY893" s="24"/>
      <c r="AZ893" s="24"/>
      <c r="BA893" s="24"/>
      <c r="BB893" s="24"/>
      <c r="BC893" s="24"/>
      <c r="BD893" s="24"/>
      <c r="BE893" s="24"/>
      <c r="BF893" s="24"/>
      <c r="BG893" s="24"/>
      <c r="BH893" s="24"/>
      <c r="BI893" s="24"/>
      <c r="BJ893" s="24"/>
      <c r="BK893" s="24"/>
      <c r="BL893" s="24"/>
      <c r="BM893" s="24"/>
      <c r="BN893" s="24"/>
      <c r="BO893" s="24"/>
      <c r="BP893" s="24"/>
      <c r="BQ893" s="24"/>
      <c r="BR893" s="24"/>
      <c r="BS893" s="24"/>
      <c r="BT893" s="24"/>
      <c r="BU893" s="24"/>
      <c r="BV893" s="24"/>
      <c r="BW893" s="24"/>
      <c r="BX893" s="24"/>
      <c r="BY893" s="24"/>
      <c r="BZ893" s="24"/>
      <c r="CA893" s="24"/>
      <c r="CB893" s="24"/>
      <c r="CC893" s="24"/>
      <c r="CD893" s="24"/>
      <c r="CE893" s="24"/>
      <c r="CF893" s="24"/>
      <c r="CG893" s="24"/>
      <c r="CH893" s="24"/>
      <c r="CI893" s="24"/>
      <c r="CJ893" s="24"/>
      <c r="CK893" s="24"/>
      <c r="CL893" s="24"/>
      <c r="CM893" s="24"/>
    </row>
    <row r="894" spans="17:91" x14ac:dyDescent="0.3">
      <c r="Q894" s="24"/>
      <c r="R894" s="24"/>
      <c r="S894" s="24"/>
      <c r="T894" s="24"/>
      <c r="U894" s="24"/>
      <c r="V894" s="24"/>
      <c r="W894" s="24"/>
      <c r="X894" s="24"/>
      <c r="Y894" s="24"/>
      <c r="Z894" s="24"/>
      <c r="AA894" s="24"/>
      <c r="AB894" s="24"/>
      <c r="AC894" s="24"/>
      <c r="AD894" s="24"/>
      <c r="AE894" s="24"/>
      <c r="AF894" s="24"/>
      <c r="AG894" s="24"/>
      <c r="AH894" s="24"/>
      <c r="AI894" s="24"/>
      <c r="AJ894" s="24"/>
      <c r="AK894" s="24"/>
      <c r="AL894" s="24"/>
      <c r="AM894" s="24"/>
      <c r="AN894" s="24"/>
      <c r="AO894" s="24"/>
      <c r="AP894" s="24"/>
      <c r="AQ894" s="24"/>
      <c r="AR894" s="24"/>
      <c r="AS894" s="24"/>
      <c r="AT894" s="24"/>
      <c r="AU894" s="24"/>
      <c r="AV894" s="24"/>
      <c r="AW894" s="24"/>
      <c r="AX894" s="24"/>
      <c r="AY894" s="24"/>
      <c r="AZ894" s="24"/>
      <c r="BA894" s="24"/>
      <c r="BB894" s="24"/>
      <c r="BC894" s="24"/>
      <c r="BD894" s="24"/>
      <c r="BE894" s="24"/>
      <c r="BF894" s="24"/>
      <c r="BG894" s="24"/>
      <c r="BH894" s="24"/>
      <c r="BI894" s="24"/>
      <c r="BJ894" s="24"/>
      <c r="BK894" s="24"/>
      <c r="BL894" s="24"/>
      <c r="BM894" s="24"/>
      <c r="BN894" s="24"/>
      <c r="BO894" s="24"/>
      <c r="BP894" s="24"/>
      <c r="BQ894" s="24"/>
      <c r="BR894" s="24"/>
      <c r="BS894" s="24"/>
      <c r="BT894" s="24"/>
      <c r="BU894" s="24"/>
      <c r="BV894" s="24"/>
      <c r="BW894" s="24"/>
      <c r="BX894" s="24"/>
      <c r="BY894" s="24"/>
      <c r="BZ894" s="24"/>
      <c r="CA894" s="24"/>
      <c r="CB894" s="24"/>
      <c r="CC894" s="24"/>
      <c r="CD894" s="24"/>
      <c r="CE894" s="24"/>
      <c r="CF894" s="24"/>
      <c r="CG894" s="24"/>
      <c r="CH894" s="24"/>
      <c r="CI894" s="24"/>
      <c r="CJ894" s="24"/>
      <c r="CK894" s="24"/>
      <c r="CL894" s="24"/>
      <c r="CM894" s="24"/>
    </row>
    <row r="895" spans="17:91" x14ac:dyDescent="0.3">
      <c r="Q895" s="24"/>
      <c r="R895" s="24"/>
      <c r="S895" s="24"/>
      <c r="T895" s="24"/>
      <c r="U895" s="24"/>
      <c r="V895" s="24"/>
      <c r="W895" s="24"/>
      <c r="X895" s="24"/>
      <c r="Y895" s="24"/>
      <c r="Z895" s="24"/>
      <c r="AA895" s="24"/>
      <c r="AB895" s="24"/>
      <c r="AC895" s="24"/>
      <c r="AD895" s="24"/>
      <c r="AE895" s="24"/>
      <c r="AF895" s="24"/>
      <c r="AG895" s="24"/>
      <c r="AH895" s="24"/>
      <c r="AI895" s="24"/>
      <c r="AJ895" s="24"/>
      <c r="AK895" s="24"/>
      <c r="AL895" s="24"/>
      <c r="AM895" s="24"/>
      <c r="AN895" s="24"/>
      <c r="AO895" s="24"/>
      <c r="AP895" s="24"/>
      <c r="AQ895" s="24"/>
      <c r="AR895" s="24"/>
      <c r="AS895" s="24"/>
      <c r="AT895" s="24"/>
      <c r="AU895" s="24"/>
      <c r="AV895" s="24"/>
      <c r="AW895" s="24"/>
      <c r="AX895" s="24"/>
      <c r="AY895" s="24"/>
      <c r="AZ895" s="24"/>
      <c r="BA895" s="24"/>
      <c r="BB895" s="24"/>
      <c r="BC895" s="24"/>
      <c r="BD895" s="24"/>
      <c r="BE895" s="24"/>
      <c r="BF895" s="24"/>
      <c r="BG895" s="24"/>
      <c r="BH895" s="24"/>
      <c r="BI895" s="24"/>
      <c r="BJ895" s="24"/>
      <c r="BK895" s="24"/>
      <c r="BL895" s="24"/>
      <c r="BM895" s="24"/>
      <c r="BN895" s="24"/>
      <c r="BO895" s="24"/>
      <c r="BP895" s="24"/>
      <c r="BQ895" s="24"/>
      <c r="BR895" s="24"/>
      <c r="BS895" s="24"/>
      <c r="BT895" s="24"/>
      <c r="BU895" s="24"/>
      <c r="BV895" s="24"/>
      <c r="BW895" s="24"/>
      <c r="BX895" s="24"/>
      <c r="BY895" s="24"/>
      <c r="BZ895" s="24"/>
      <c r="CA895" s="24"/>
      <c r="CB895" s="24"/>
      <c r="CC895" s="24"/>
      <c r="CD895" s="24"/>
      <c r="CE895" s="24"/>
      <c r="CF895" s="24"/>
      <c r="CG895" s="24"/>
      <c r="CH895" s="24"/>
      <c r="CI895" s="24"/>
      <c r="CJ895" s="24"/>
      <c r="CK895" s="24"/>
      <c r="CL895" s="24"/>
      <c r="CM895" s="24"/>
    </row>
    <row r="896" spans="17:91" x14ac:dyDescent="0.3">
      <c r="Q896" s="24"/>
      <c r="R896" s="24"/>
      <c r="S896" s="24"/>
      <c r="T896" s="24"/>
      <c r="U896" s="24"/>
      <c r="V896" s="24"/>
      <c r="W896" s="24"/>
      <c r="X896" s="24"/>
      <c r="Y896" s="24"/>
      <c r="Z896" s="24"/>
      <c r="AA896" s="24"/>
      <c r="AB896" s="24"/>
      <c r="AC896" s="24"/>
      <c r="AD896" s="24"/>
      <c r="AE896" s="24"/>
      <c r="AF896" s="24"/>
      <c r="AG896" s="24"/>
      <c r="AH896" s="24"/>
      <c r="AI896" s="24"/>
      <c r="AJ896" s="24"/>
      <c r="AK896" s="24"/>
      <c r="AL896" s="24"/>
      <c r="AM896" s="24"/>
      <c r="AN896" s="24"/>
      <c r="AO896" s="24"/>
      <c r="AP896" s="24"/>
      <c r="AQ896" s="24"/>
      <c r="AR896" s="24"/>
      <c r="AS896" s="24"/>
      <c r="AT896" s="24"/>
      <c r="AU896" s="24"/>
      <c r="AV896" s="24"/>
      <c r="AW896" s="24"/>
      <c r="AX896" s="24"/>
      <c r="AY896" s="24"/>
      <c r="AZ896" s="24"/>
      <c r="BA896" s="24"/>
      <c r="BB896" s="24"/>
      <c r="BC896" s="24"/>
      <c r="BD896" s="24"/>
      <c r="BE896" s="24"/>
      <c r="BF896" s="24"/>
      <c r="BG896" s="24"/>
      <c r="BH896" s="24"/>
      <c r="BI896" s="24"/>
      <c r="BJ896" s="24"/>
      <c r="BK896" s="24"/>
      <c r="BL896" s="24"/>
      <c r="BM896" s="24"/>
      <c r="BN896" s="24"/>
      <c r="BO896" s="24"/>
      <c r="BP896" s="24"/>
      <c r="BQ896" s="24"/>
      <c r="BR896" s="24"/>
      <c r="BS896" s="24"/>
      <c r="BT896" s="24"/>
      <c r="BU896" s="24"/>
      <c r="BV896" s="24"/>
      <c r="BW896" s="24"/>
      <c r="BX896" s="24"/>
      <c r="BY896" s="24"/>
      <c r="BZ896" s="24"/>
      <c r="CA896" s="24"/>
      <c r="CB896" s="24"/>
      <c r="CC896" s="24"/>
      <c r="CD896" s="24"/>
      <c r="CE896" s="24"/>
      <c r="CF896" s="24"/>
      <c r="CG896" s="24"/>
      <c r="CH896" s="24"/>
      <c r="CI896" s="24"/>
      <c r="CJ896" s="24"/>
      <c r="CK896" s="24"/>
      <c r="CL896" s="24"/>
      <c r="CM896" s="24"/>
    </row>
    <row r="897" spans="17:91" x14ac:dyDescent="0.3">
      <c r="Q897" s="24"/>
      <c r="R897" s="24"/>
      <c r="S897" s="24"/>
      <c r="T897" s="24"/>
      <c r="U897" s="24"/>
      <c r="V897" s="24"/>
      <c r="W897" s="24"/>
      <c r="X897" s="24"/>
      <c r="Y897" s="24"/>
      <c r="Z897" s="24"/>
      <c r="AA897" s="24"/>
      <c r="AB897" s="24"/>
      <c r="AC897" s="24"/>
      <c r="AD897" s="24"/>
      <c r="AE897" s="24"/>
      <c r="AF897" s="24"/>
      <c r="AG897" s="24"/>
      <c r="AH897" s="24"/>
      <c r="AI897" s="24"/>
      <c r="AJ897" s="24"/>
      <c r="AK897" s="24"/>
      <c r="AL897" s="24"/>
      <c r="AM897" s="24"/>
      <c r="AN897" s="24"/>
      <c r="AO897" s="24"/>
      <c r="AP897" s="24"/>
      <c r="AQ897" s="24"/>
      <c r="AR897" s="24"/>
      <c r="AS897" s="24"/>
      <c r="AT897" s="24"/>
      <c r="AU897" s="24"/>
      <c r="AV897" s="24"/>
      <c r="AW897" s="24"/>
      <c r="AX897" s="24"/>
      <c r="AY897" s="24"/>
      <c r="AZ897" s="24"/>
      <c r="BA897" s="24"/>
      <c r="BB897" s="24"/>
      <c r="BC897" s="24"/>
      <c r="BD897" s="24"/>
      <c r="BE897" s="24"/>
      <c r="BF897" s="24"/>
      <c r="BG897" s="24"/>
      <c r="BH897" s="24"/>
      <c r="BI897" s="24"/>
      <c r="BJ897" s="24"/>
      <c r="BK897" s="24"/>
      <c r="BL897" s="24"/>
      <c r="BM897" s="24"/>
      <c r="BN897" s="24"/>
      <c r="BO897" s="24"/>
      <c r="BP897" s="24"/>
      <c r="BQ897" s="24"/>
      <c r="BR897" s="24"/>
      <c r="BS897" s="24"/>
      <c r="BT897" s="24"/>
      <c r="BU897" s="24"/>
      <c r="BV897" s="24"/>
      <c r="BW897" s="24"/>
      <c r="BX897" s="24"/>
      <c r="BY897" s="24"/>
      <c r="BZ897" s="24"/>
      <c r="CA897" s="24"/>
      <c r="CB897" s="24"/>
      <c r="CC897" s="24"/>
      <c r="CD897" s="24"/>
      <c r="CE897" s="24"/>
      <c r="CF897" s="24"/>
      <c r="CG897" s="24"/>
      <c r="CH897" s="24"/>
      <c r="CI897" s="24"/>
      <c r="CJ897" s="24"/>
      <c r="CK897" s="24"/>
      <c r="CL897" s="24"/>
      <c r="CM897" s="24"/>
    </row>
    <row r="898" spans="17:91" x14ac:dyDescent="0.3">
      <c r="Q898" s="24"/>
      <c r="R898" s="24"/>
      <c r="S898" s="24"/>
      <c r="T898" s="24"/>
      <c r="U898" s="24"/>
      <c r="V898" s="24"/>
      <c r="W898" s="24"/>
      <c r="X898" s="24"/>
      <c r="Y898" s="24"/>
      <c r="Z898" s="24"/>
      <c r="AA898" s="24"/>
      <c r="AB898" s="24"/>
      <c r="AC898" s="24"/>
      <c r="AD898" s="24"/>
      <c r="AE898" s="24"/>
      <c r="AF898" s="24"/>
      <c r="AG898" s="24"/>
      <c r="AH898" s="24"/>
      <c r="AI898" s="24"/>
      <c r="AJ898" s="24"/>
      <c r="AK898" s="24"/>
      <c r="AL898" s="24"/>
      <c r="AM898" s="24"/>
      <c r="AN898" s="24"/>
      <c r="AO898" s="24"/>
      <c r="AP898" s="24"/>
      <c r="AQ898" s="24"/>
      <c r="AR898" s="24"/>
      <c r="AS898" s="24"/>
      <c r="AT898" s="24"/>
      <c r="AU898" s="24"/>
      <c r="AV898" s="24"/>
      <c r="AW898" s="24"/>
      <c r="AX898" s="24"/>
      <c r="AY898" s="24"/>
      <c r="AZ898" s="24"/>
      <c r="BA898" s="24"/>
      <c r="BB898" s="24"/>
      <c r="BC898" s="24"/>
      <c r="BD898" s="24"/>
      <c r="BE898" s="24"/>
      <c r="BF898" s="24"/>
      <c r="BG898" s="24"/>
      <c r="BH898" s="24"/>
      <c r="BI898" s="24"/>
      <c r="BJ898" s="24"/>
      <c r="BK898" s="24"/>
      <c r="BL898" s="24"/>
      <c r="BM898" s="24"/>
      <c r="BN898" s="24"/>
      <c r="BO898" s="24"/>
      <c r="BP898" s="24"/>
      <c r="BQ898" s="24"/>
      <c r="BR898" s="24"/>
      <c r="BS898" s="24"/>
      <c r="BT898" s="24"/>
      <c r="BU898" s="24"/>
      <c r="BV898" s="24"/>
      <c r="BW898" s="24"/>
      <c r="BX898" s="24"/>
      <c r="BY898" s="24"/>
      <c r="BZ898" s="24"/>
      <c r="CA898" s="24"/>
      <c r="CB898" s="24"/>
      <c r="CC898" s="24"/>
      <c r="CD898" s="24"/>
      <c r="CE898" s="24"/>
      <c r="CF898" s="24"/>
      <c r="CG898" s="24"/>
      <c r="CH898" s="24"/>
      <c r="CI898" s="24"/>
      <c r="CJ898" s="24"/>
      <c r="CK898" s="24"/>
      <c r="CL898" s="24"/>
      <c r="CM898" s="24"/>
    </row>
    <row r="899" spans="17:91" x14ac:dyDescent="0.3">
      <c r="Q899" s="24"/>
      <c r="R899" s="24"/>
      <c r="S899" s="24"/>
      <c r="T899" s="24"/>
      <c r="U899" s="24"/>
      <c r="V899" s="24"/>
      <c r="W899" s="24"/>
      <c r="X899" s="24"/>
      <c r="Y899" s="24"/>
      <c r="Z899" s="24"/>
      <c r="AA899" s="24"/>
      <c r="AB899" s="24"/>
      <c r="AC899" s="24"/>
      <c r="AD899" s="24"/>
      <c r="AE899" s="24"/>
      <c r="AF899" s="24"/>
      <c r="AG899" s="24"/>
      <c r="AH899" s="24"/>
      <c r="AI899" s="24"/>
      <c r="AJ899" s="24"/>
      <c r="AK899" s="24"/>
      <c r="AL899" s="24"/>
      <c r="AM899" s="24"/>
      <c r="AN899" s="24"/>
      <c r="AO899" s="24"/>
      <c r="AP899" s="24"/>
      <c r="AQ899" s="24"/>
      <c r="AR899" s="24"/>
      <c r="AS899" s="24"/>
      <c r="AT899" s="24"/>
      <c r="AU899" s="24"/>
      <c r="AV899" s="24"/>
      <c r="AW899" s="24"/>
      <c r="AX899" s="24"/>
      <c r="AY899" s="24"/>
      <c r="AZ899" s="24"/>
      <c r="BA899" s="24"/>
      <c r="BB899" s="24"/>
      <c r="BC899" s="24"/>
      <c r="BD899" s="24"/>
      <c r="BE899" s="24"/>
      <c r="BF899" s="24"/>
      <c r="BG899" s="24"/>
      <c r="BH899" s="24"/>
      <c r="BI899" s="24"/>
      <c r="BJ899" s="24"/>
      <c r="BK899" s="24"/>
      <c r="BL899" s="24"/>
      <c r="BM899" s="24"/>
      <c r="BN899" s="24"/>
      <c r="BO899" s="24"/>
      <c r="BP899" s="24"/>
      <c r="BQ899" s="24"/>
      <c r="BR899" s="24"/>
      <c r="BS899" s="24"/>
      <c r="BT899" s="24"/>
      <c r="BU899" s="24"/>
      <c r="BV899" s="24"/>
      <c r="BW899" s="24"/>
      <c r="BX899" s="24"/>
      <c r="BY899" s="24"/>
      <c r="BZ899" s="24"/>
      <c r="CA899" s="24"/>
      <c r="CB899" s="24"/>
      <c r="CC899" s="24"/>
      <c r="CD899" s="24"/>
      <c r="CE899" s="24"/>
      <c r="CF899" s="24"/>
      <c r="CG899" s="24"/>
      <c r="CH899" s="24"/>
      <c r="CI899" s="24"/>
      <c r="CJ899" s="24"/>
      <c r="CK899" s="24"/>
      <c r="CL899" s="24"/>
      <c r="CM899" s="24"/>
    </row>
    <row r="900" spans="17:91" x14ac:dyDescent="0.3">
      <c r="Q900" s="24"/>
      <c r="R900" s="24"/>
      <c r="S900" s="24"/>
      <c r="T900" s="24"/>
      <c r="U900" s="24"/>
      <c r="V900" s="24"/>
      <c r="W900" s="24"/>
      <c r="X900" s="24"/>
      <c r="Y900" s="24"/>
      <c r="Z900" s="24"/>
      <c r="AA900" s="24"/>
      <c r="AB900" s="24"/>
      <c r="AC900" s="24"/>
      <c r="AD900" s="24"/>
      <c r="AE900" s="24"/>
      <c r="AF900" s="24"/>
      <c r="AG900" s="24"/>
      <c r="AH900" s="24"/>
      <c r="AI900" s="24"/>
      <c r="AJ900" s="24"/>
      <c r="AK900" s="24"/>
      <c r="AL900" s="24"/>
      <c r="AM900" s="24"/>
      <c r="AN900" s="24"/>
      <c r="AO900" s="24"/>
      <c r="AP900" s="24"/>
      <c r="AQ900" s="24"/>
      <c r="AR900" s="24"/>
      <c r="AS900" s="24"/>
      <c r="AT900" s="24"/>
      <c r="AU900" s="24"/>
      <c r="AV900" s="24"/>
      <c r="AW900" s="24"/>
      <c r="AX900" s="24"/>
      <c r="AY900" s="24"/>
      <c r="AZ900" s="24"/>
      <c r="BA900" s="24"/>
      <c r="BB900" s="24"/>
      <c r="BC900" s="24"/>
      <c r="BD900" s="24"/>
      <c r="BE900" s="24"/>
      <c r="BF900" s="24"/>
      <c r="BG900" s="24"/>
      <c r="BH900" s="24"/>
      <c r="BI900" s="24"/>
      <c r="BJ900" s="24"/>
      <c r="BK900" s="24"/>
      <c r="BL900" s="24"/>
      <c r="BM900" s="24"/>
      <c r="BN900" s="24"/>
      <c r="BO900" s="24"/>
      <c r="BP900" s="24"/>
      <c r="BQ900" s="24"/>
      <c r="BR900" s="24"/>
      <c r="BS900" s="24"/>
      <c r="BT900" s="24"/>
      <c r="BU900" s="24"/>
      <c r="BV900" s="24"/>
      <c r="BW900" s="24"/>
      <c r="BX900" s="24"/>
      <c r="BY900" s="24"/>
      <c r="BZ900" s="24"/>
      <c r="CA900" s="24"/>
      <c r="CB900" s="24"/>
      <c r="CC900" s="24"/>
      <c r="CD900" s="24"/>
      <c r="CE900" s="24"/>
      <c r="CF900" s="24"/>
      <c r="CG900" s="24"/>
      <c r="CH900" s="24"/>
      <c r="CI900" s="24"/>
      <c r="CJ900" s="24"/>
      <c r="CK900" s="24"/>
      <c r="CL900" s="24"/>
      <c r="CM900" s="24"/>
    </row>
    <row r="901" spans="17:91" x14ac:dyDescent="0.3">
      <c r="Q901" s="24"/>
      <c r="R901" s="24"/>
      <c r="S901" s="24"/>
      <c r="T901" s="24"/>
      <c r="U901" s="24"/>
      <c r="V901" s="24"/>
      <c r="W901" s="24"/>
      <c r="X901" s="24"/>
      <c r="Y901" s="24"/>
      <c r="Z901" s="24"/>
      <c r="AA901" s="24"/>
      <c r="AB901" s="24"/>
      <c r="AC901" s="24"/>
      <c r="AD901" s="24"/>
      <c r="AE901" s="24"/>
      <c r="AF901" s="24"/>
      <c r="AG901" s="24"/>
      <c r="AH901" s="24"/>
      <c r="AI901" s="24"/>
      <c r="AJ901" s="24"/>
      <c r="AK901" s="24"/>
      <c r="AL901" s="24"/>
      <c r="AM901" s="24"/>
      <c r="AN901" s="24"/>
      <c r="AO901" s="24"/>
      <c r="AP901" s="24"/>
      <c r="AQ901" s="24"/>
      <c r="AR901" s="24"/>
      <c r="AS901" s="24"/>
      <c r="AT901" s="24"/>
      <c r="AU901" s="24"/>
      <c r="AV901" s="24"/>
      <c r="AW901" s="24"/>
      <c r="AX901" s="24"/>
      <c r="AY901" s="24"/>
      <c r="AZ901" s="24"/>
      <c r="BA901" s="24"/>
      <c r="BB901" s="24"/>
      <c r="BC901" s="24"/>
      <c r="BD901" s="24"/>
      <c r="BE901" s="24"/>
      <c r="BF901" s="24"/>
      <c r="BG901" s="24"/>
      <c r="BH901" s="24"/>
      <c r="BI901" s="24"/>
      <c r="BJ901" s="24"/>
      <c r="BK901" s="24"/>
      <c r="BL901" s="24"/>
      <c r="BM901" s="24"/>
      <c r="BN901" s="24"/>
      <c r="BO901" s="24"/>
      <c r="BP901" s="24"/>
      <c r="BQ901" s="24"/>
      <c r="BR901" s="24"/>
      <c r="BS901" s="24"/>
      <c r="BT901" s="24"/>
      <c r="BU901" s="24"/>
      <c r="BV901" s="24"/>
      <c r="BW901" s="24"/>
      <c r="BX901" s="24"/>
      <c r="BY901" s="24"/>
      <c r="BZ901" s="24"/>
      <c r="CA901" s="24"/>
      <c r="CB901" s="24"/>
      <c r="CC901" s="24"/>
      <c r="CD901" s="24"/>
      <c r="CE901" s="24"/>
      <c r="CF901" s="24"/>
      <c r="CG901" s="24"/>
      <c r="CH901" s="24"/>
      <c r="CI901" s="24"/>
      <c r="CJ901" s="24"/>
      <c r="CK901" s="24"/>
      <c r="CL901" s="24"/>
      <c r="CM901" s="24"/>
    </row>
    <row r="902" spans="17:91" x14ac:dyDescent="0.3">
      <c r="Q902" s="24"/>
      <c r="R902" s="24"/>
      <c r="S902" s="24"/>
      <c r="T902" s="24"/>
      <c r="U902" s="24"/>
      <c r="V902" s="24"/>
      <c r="W902" s="24"/>
      <c r="X902" s="24"/>
      <c r="Y902" s="24"/>
      <c r="Z902" s="24"/>
      <c r="AA902" s="24"/>
      <c r="AB902" s="24"/>
      <c r="AC902" s="24"/>
      <c r="AD902" s="24"/>
      <c r="AE902" s="24"/>
      <c r="AF902" s="24"/>
      <c r="AG902" s="24"/>
      <c r="AH902" s="24"/>
      <c r="AI902" s="24"/>
      <c r="AJ902" s="24"/>
      <c r="AK902" s="24"/>
      <c r="AL902" s="24"/>
      <c r="AM902" s="24"/>
      <c r="AN902" s="24"/>
      <c r="AO902" s="24"/>
      <c r="AP902" s="24"/>
      <c r="AQ902" s="24"/>
      <c r="AR902" s="24"/>
      <c r="AS902" s="24"/>
      <c r="AT902" s="24"/>
      <c r="AU902" s="24"/>
      <c r="AV902" s="24"/>
      <c r="AW902" s="24"/>
      <c r="AX902" s="24"/>
      <c r="AY902" s="24"/>
      <c r="AZ902" s="24"/>
      <c r="BA902" s="24"/>
      <c r="BB902" s="24"/>
      <c r="BC902" s="24"/>
      <c r="BD902" s="24"/>
      <c r="BE902" s="24"/>
      <c r="BF902" s="24"/>
      <c r="BG902" s="24"/>
      <c r="BH902" s="24"/>
      <c r="BI902" s="24"/>
      <c r="BJ902" s="24"/>
      <c r="BK902" s="24"/>
      <c r="BL902" s="24"/>
      <c r="BM902" s="24"/>
      <c r="BN902" s="24"/>
      <c r="BO902" s="24"/>
      <c r="BP902" s="24"/>
      <c r="BQ902" s="24"/>
      <c r="BR902" s="24"/>
      <c r="BS902" s="24"/>
      <c r="BT902" s="24"/>
      <c r="BU902" s="24"/>
      <c r="BV902" s="24"/>
      <c r="BW902" s="24"/>
      <c r="BX902" s="24"/>
      <c r="BY902" s="24"/>
      <c r="BZ902" s="24"/>
      <c r="CA902" s="24"/>
      <c r="CB902" s="24"/>
      <c r="CC902" s="24"/>
      <c r="CD902" s="24"/>
      <c r="CE902" s="24"/>
      <c r="CF902" s="24"/>
      <c r="CG902" s="24"/>
      <c r="CH902" s="24"/>
      <c r="CI902" s="24"/>
      <c r="CJ902" s="24"/>
      <c r="CK902" s="24"/>
      <c r="CL902" s="24"/>
      <c r="CM902" s="24"/>
    </row>
    <row r="903" spans="17:91" x14ac:dyDescent="0.3">
      <c r="Q903" s="24"/>
      <c r="R903" s="24"/>
      <c r="S903" s="24"/>
      <c r="T903" s="24"/>
      <c r="U903" s="24"/>
      <c r="V903" s="24"/>
      <c r="W903" s="24"/>
      <c r="X903" s="24"/>
      <c r="Y903" s="24"/>
      <c r="Z903" s="24"/>
      <c r="AA903" s="24"/>
      <c r="AB903" s="24"/>
      <c r="AC903" s="24"/>
      <c r="AD903" s="24"/>
      <c r="AE903" s="24"/>
      <c r="AF903" s="24"/>
      <c r="AG903" s="24"/>
      <c r="AH903" s="24"/>
      <c r="AI903" s="24"/>
      <c r="AJ903" s="24"/>
      <c r="AK903" s="24"/>
      <c r="AL903" s="24"/>
      <c r="AM903" s="24"/>
      <c r="AN903" s="24"/>
      <c r="AO903" s="24"/>
      <c r="AP903" s="24"/>
      <c r="AQ903" s="24"/>
      <c r="AR903" s="24"/>
      <c r="AS903" s="24"/>
      <c r="AT903" s="24"/>
      <c r="AU903" s="24"/>
      <c r="AV903" s="24"/>
      <c r="AW903" s="24"/>
      <c r="AX903" s="24"/>
      <c r="AY903" s="24"/>
      <c r="AZ903" s="24"/>
      <c r="BA903" s="24"/>
      <c r="BB903" s="24"/>
      <c r="BC903" s="24"/>
      <c r="BD903" s="24"/>
      <c r="BE903" s="24"/>
      <c r="BF903" s="24"/>
      <c r="BG903" s="24"/>
      <c r="BH903" s="24"/>
      <c r="BI903" s="24"/>
      <c r="BJ903" s="24"/>
      <c r="BK903" s="24"/>
      <c r="BL903" s="24"/>
      <c r="BM903" s="24"/>
      <c r="BN903" s="24"/>
      <c r="BO903" s="24"/>
      <c r="BP903" s="24"/>
      <c r="BQ903" s="24"/>
      <c r="BR903" s="24"/>
      <c r="BS903" s="24"/>
      <c r="BT903" s="24"/>
      <c r="BU903" s="24"/>
      <c r="BV903" s="24"/>
      <c r="BW903" s="24"/>
      <c r="BX903" s="24"/>
      <c r="BY903" s="24"/>
      <c r="BZ903" s="24"/>
      <c r="CA903" s="24"/>
      <c r="CB903" s="24"/>
      <c r="CC903" s="24"/>
      <c r="CD903" s="24"/>
      <c r="CE903" s="24"/>
      <c r="CF903" s="24"/>
      <c r="CG903" s="24"/>
      <c r="CH903" s="24"/>
      <c r="CI903" s="24"/>
      <c r="CJ903" s="24"/>
      <c r="CK903" s="24"/>
      <c r="CL903" s="24"/>
      <c r="CM903" s="24"/>
    </row>
    <row r="904" spans="17:91" x14ac:dyDescent="0.3">
      <c r="Q904" s="24"/>
      <c r="R904" s="24"/>
      <c r="S904" s="24"/>
      <c r="T904" s="24"/>
      <c r="U904" s="24"/>
      <c r="V904" s="24"/>
      <c r="W904" s="24"/>
      <c r="X904" s="24"/>
      <c r="Y904" s="24"/>
      <c r="Z904" s="24"/>
      <c r="AA904" s="24"/>
      <c r="AB904" s="24"/>
      <c r="AC904" s="24"/>
      <c r="AD904" s="24"/>
      <c r="AE904" s="24"/>
      <c r="AF904" s="24"/>
      <c r="AG904" s="24"/>
      <c r="AH904" s="24"/>
      <c r="AI904" s="24"/>
      <c r="AJ904" s="24"/>
      <c r="AK904" s="24"/>
      <c r="AL904" s="24"/>
      <c r="AM904" s="24"/>
      <c r="AN904" s="24"/>
      <c r="AO904" s="24"/>
      <c r="AP904" s="24"/>
      <c r="AQ904" s="24"/>
      <c r="AR904" s="24"/>
      <c r="AS904" s="24"/>
      <c r="AT904" s="24"/>
      <c r="AU904" s="24"/>
      <c r="AV904" s="24"/>
      <c r="AW904" s="24"/>
      <c r="AX904" s="24"/>
      <c r="AY904" s="24"/>
      <c r="AZ904" s="24"/>
      <c r="BA904" s="24"/>
      <c r="BB904" s="24"/>
      <c r="BC904" s="24"/>
      <c r="BD904" s="24"/>
      <c r="BE904" s="24"/>
      <c r="BF904" s="24"/>
      <c r="BG904" s="24"/>
      <c r="BH904" s="24"/>
      <c r="BI904" s="24"/>
      <c r="BJ904" s="24"/>
      <c r="BK904" s="24"/>
      <c r="BL904" s="24"/>
      <c r="BM904" s="24"/>
      <c r="BN904" s="24"/>
      <c r="BO904" s="24"/>
      <c r="BP904" s="24"/>
      <c r="BQ904" s="24"/>
      <c r="BR904" s="24"/>
      <c r="BS904" s="24"/>
      <c r="BT904" s="24"/>
      <c r="BU904" s="24"/>
      <c r="BV904" s="24"/>
      <c r="BW904" s="24"/>
      <c r="BX904" s="24"/>
      <c r="BY904" s="24"/>
      <c r="BZ904" s="24"/>
      <c r="CA904" s="24"/>
      <c r="CB904" s="24"/>
      <c r="CC904" s="24"/>
      <c r="CD904" s="24"/>
      <c r="CE904" s="24"/>
      <c r="CF904" s="24"/>
      <c r="CG904" s="24"/>
      <c r="CH904" s="24"/>
      <c r="CI904" s="24"/>
      <c r="CJ904" s="24"/>
      <c r="CK904" s="24"/>
      <c r="CL904" s="24"/>
      <c r="CM904" s="24"/>
    </row>
    <row r="905" spans="17:91" x14ac:dyDescent="0.3">
      <c r="Q905" s="24"/>
      <c r="R905" s="24"/>
      <c r="S905" s="24"/>
      <c r="T905" s="24"/>
      <c r="U905" s="24"/>
      <c r="V905" s="24"/>
      <c r="W905" s="24"/>
      <c r="X905" s="24"/>
      <c r="Y905" s="24"/>
      <c r="Z905" s="24"/>
      <c r="AA905" s="24"/>
      <c r="AB905" s="24"/>
      <c r="AC905" s="24"/>
      <c r="AD905" s="24"/>
      <c r="AE905" s="24"/>
      <c r="AF905" s="24"/>
      <c r="AG905" s="24"/>
      <c r="AH905" s="24"/>
      <c r="AI905" s="24"/>
      <c r="AJ905" s="24"/>
      <c r="AK905" s="24"/>
      <c r="AL905" s="24"/>
      <c r="AM905" s="24"/>
      <c r="AN905" s="24"/>
      <c r="AO905" s="24"/>
      <c r="AP905" s="24"/>
      <c r="AQ905" s="24"/>
      <c r="AR905" s="24"/>
      <c r="AS905" s="24"/>
      <c r="AT905" s="24"/>
      <c r="AU905" s="24"/>
      <c r="AV905" s="24"/>
      <c r="AW905" s="24"/>
      <c r="AX905" s="24"/>
      <c r="AY905" s="24"/>
      <c r="AZ905" s="24"/>
      <c r="BA905" s="24"/>
      <c r="BB905" s="24"/>
      <c r="BC905" s="24"/>
      <c r="BD905" s="24"/>
      <c r="BE905" s="24"/>
      <c r="BF905" s="24"/>
      <c r="BG905" s="24"/>
      <c r="BH905" s="24"/>
      <c r="BI905" s="24"/>
      <c r="BJ905" s="24"/>
      <c r="BK905" s="24"/>
      <c r="BL905" s="24"/>
      <c r="BM905" s="24"/>
      <c r="BN905" s="24"/>
      <c r="BO905" s="24"/>
      <c r="BP905" s="24"/>
      <c r="BQ905" s="24"/>
      <c r="BR905" s="24"/>
      <c r="BS905" s="24"/>
      <c r="BT905" s="24"/>
      <c r="BU905" s="24"/>
      <c r="BV905" s="24"/>
      <c r="BW905" s="24"/>
      <c r="BX905" s="24"/>
      <c r="BY905" s="24"/>
      <c r="BZ905" s="24"/>
      <c r="CA905" s="24"/>
      <c r="CB905" s="24"/>
      <c r="CC905" s="24"/>
      <c r="CD905" s="24"/>
      <c r="CE905" s="24"/>
      <c r="CF905" s="24"/>
      <c r="CG905" s="24"/>
      <c r="CH905" s="24"/>
      <c r="CI905" s="24"/>
      <c r="CJ905" s="24"/>
      <c r="CK905" s="24"/>
      <c r="CL905" s="24"/>
      <c r="CM905" s="24"/>
    </row>
    <row r="906" spans="17:91" x14ac:dyDescent="0.3">
      <c r="Q906" s="24"/>
      <c r="R906" s="24"/>
      <c r="S906" s="24"/>
      <c r="T906" s="24"/>
      <c r="U906" s="24"/>
      <c r="V906" s="24"/>
      <c r="W906" s="24"/>
      <c r="X906" s="24"/>
      <c r="Y906" s="24"/>
      <c r="Z906" s="24"/>
      <c r="AA906" s="24"/>
      <c r="AB906" s="24"/>
      <c r="AC906" s="24"/>
      <c r="AD906" s="24"/>
      <c r="AE906" s="24"/>
      <c r="AF906" s="24"/>
      <c r="AG906" s="24"/>
      <c r="AH906" s="24"/>
      <c r="AI906" s="24"/>
      <c r="AJ906" s="24"/>
      <c r="AK906" s="24"/>
      <c r="AL906" s="24"/>
      <c r="AM906" s="24"/>
      <c r="AN906" s="24"/>
      <c r="AO906" s="24"/>
      <c r="AP906" s="24"/>
      <c r="AQ906" s="24"/>
      <c r="AR906" s="24"/>
      <c r="AS906" s="24"/>
      <c r="AT906" s="24"/>
      <c r="AU906" s="24"/>
      <c r="AV906" s="24"/>
      <c r="AW906" s="24"/>
      <c r="AX906" s="24"/>
      <c r="AY906" s="24"/>
      <c r="AZ906" s="24"/>
      <c r="BA906" s="24"/>
      <c r="BB906" s="24"/>
      <c r="BC906" s="24"/>
      <c r="BD906" s="24"/>
      <c r="BE906" s="24"/>
      <c r="BF906" s="24"/>
      <c r="BG906" s="24"/>
      <c r="BH906" s="24"/>
      <c r="BI906" s="24"/>
      <c r="BJ906" s="24"/>
      <c r="BK906" s="24"/>
      <c r="BL906" s="24"/>
      <c r="BM906" s="24"/>
      <c r="BN906" s="24"/>
      <c r="BO906" s="24"/>
      <c r="BP906" s="24"/>
      <c r="BQ906" s="24"/>
      <c r="BR906" s="24"/>
      <c r="BS906" s="24"/>
      <c r="BT906" s="24"/>
      <c r="BU906" s="24"/>
      <c r="BV906" s="24"/>
      <c r="BW906" s="24"/>
      <c r="BX906" s="24"/>
      <c r="BY906" s="24"/>
      <c r="BZ906" s="24"/>
      <c r="CA906" s="24"/>
      <c r="CB906" s="24"/>
      <c r="CC906" s="24"/>
      <c r="CD906" s="24"/>
      <c r="CE906" s="24"/>
      <c r="CF906" s="24"/>
      <c r="CG906" s="24"/>
      <c r="CH906" s="24"/>
      <c r="CI906" s="24"/>
      <c r="CJ906" s="24"/>
      <c r="CK906" s="24"/>
      <c r="CL906" s="24"/>
      <c r="CM906" s="24"/>
    </row>
    <row r="907" spans="17:91" x14ac:dyDescent="0.3">
      <c r="Q907" s="24"/>
      <c r="R907" s="24"/>
      <c r="S907" s="24"/>
      <c r="T907" s="24"/>
      <c r="U907" s="24"/>
      <c r="V907" s="24"/>
      <c r="W907" s="24"/>
      <c r="X907" s="24"/>
      <c r="Y907" s="24"/>
      <c r="Z907" s="24"/>
      <c r="AA907" s="24"/>
      <c r="AB907" s="24"/>
      <c r="AC907" s="24"/>
      <c r="AD907" s="24"/>
      <c r="AE907" s="24"/>
      <c r="AF907" s="24"/>
      <c r="AG907" s="24"/>
      <c r="AH907" s="24"/>
      <c r="AI907" s="24"/>
      <c r="AJ907" s="24"/>
      <c r="AK907" s="24"/>
      <c r="AL907" s="24"/>
      <c r="AM907" s="24"/>
      <c r="AN907" s="24"/>
      <c r="AO907" s="24"/>
      <c r="AP907" s="24"/>
      <c r="AQ907" s="24"/>
      <c r="AR907" s="24"/>
      <c r="AS907" s="24"/>
      <c r="AT907" s="24"/>
      <c r="AU907" s="24"/>
      <c r="AV907" s="24"/>
      <c r="AW907" s="24"/>
      <c r="AX907" s="24"/>
      <c r="AY907" s="24"/>
      <c r="AZ907" s="24"/>
      <c r="BA907" s="24"/>
      <c r="BB907" s="24"/>
      <c r="BC907" s="24"/>
      <c r="BD907" s="24"/>
      <c r="BE907" s="24"/>
      <c r="BF907" s="24"/>
      <c r="BG907" s="24"/>
      <c r="BH907" s="24"/>
      <c r="BI907" s="24"/>
      <c r="BJ907" s="24"/>
      <c r="BK907" s="24"/>
      <c r="BL907" s="24"/>
      <c r="BM907" s="24"/>
      <c r="BN907" s="24"/>
      <c r="BO907" s="24"/>
      <c r="BP907" s="24"/>
      <c r="BQ907" s="24"/>
      <c r="BR907" s="24"/>
      <c r="BS907" s="24"/>
      <c r="BT907" s="24"/>
      <c r="BU907" s="24"/>
      <c r="BV907" s="24"/>
      <c r="BW907" s="24"/>
      <c r="BX907" s="24"/>
      <c r="BY907" s="24"/>
      <c r="BZ907" s="24"/>
      <c r="CA907" s="24"/>
      <c r="CB907" s="24"/>
      <c r="CC907" s="24"/>
      <c r="CD907" s="24"/>
      <c r="CE907" s="24"/>
      <c r="CF907" s="24"/>
      <c r="CG907" s="24"/>
      <c r="CH907" s="24"/>
      <c r="CI907" s="24"/>
      <c r="CJ907" s="24"/>
      <c r="CK907" s="24"/>
      <c r="CL907" s="24"/>
      <c r="CM907" s="24"/>
    </row>
    <row r="908" spans="17:91" x14ac:dyDescent="0.3">
      <c r="Q908" s="24"/>
      <c r="R908" s="24"/>
      <c r="S908" s="24"/>
      <c r="T908" s="24"/>
      <c r="U908" s="24"/>
      <c r="V908" s="24"/>
      <c r="W908" s="24"/>
      <c r="X908" s="24"/>
      <c r="Y908" s="24"/>
      <c r="Z908" s="24"/>
      <c r="AA908" s="24"/>
      <c r="AB908" s="24"/>
      <c r="AC908" s="24"/>
      <c r="AD908" s="24"/>
      <c r="AE908" s="24"/>
      <c r="AF908" s="24"/>
      <c r="AG908" s="24"/>
      <c r="AH908" s="24"/>
      <c r="AI908" s="24"/>
      <c r="AJ908" s="24"/>
      <c r="AK908" s="24"/>
      <c r="AL908" s="24"/>
      <c r="AM908" s="24"/>
      <c r="AN908" s="24"/>
      <c r="AO908" s="24"/>
      <c r="AP908" s="24"/>
      <c r="AQ908" s="24"/>
      <c r="AR908" s="24"/>
      <c r="AS908" s="24"/>
      <c r="AT908" s="24"/>
      <c r="AU908" s="24"/>
      <c r="AV908" s="24"/>
      <c r="AW908" s="24"/>
      <c r="AX908" s="24"/>
      <c r="AY908" s="24"/>
      <c r="AZ908" s="24"/>
      <c r="BA908" s="24"/>
      <c r="BB908" s="24"/>
      <c r="BC908" s="24"/>
      <c r="BD908" s="24"/>
      <c r="BE908" s="24"/>
      <c r="BF908" s="24"/>
      <c r="BG908" s="24"/>
      <c r="BH908" s="24"/>
      <c r="BI908" s="24"/>
      <c r="BJ908" s="24"/>
      <c r="BK908" s="24"/>
      <c r="BL908" s="24"/>
      <c r="BM908" s="24"/>
      <c r="BN908" s="24"/>
      <c r="BO908" s="24"/>
      <c r="BP908" s="24"/>
      <c r="BQ908" s="24"/>
      <c r="BR908" s="24"/>
      <c r="BS908" s="24"/>
      <c r="BT908" s="24"/>
      <c r="BU908" s="24"/>
      <c r="BV908" s="24"/>
      <c r="BW908" s="24"/>
      <c r="BX908" s="24"/>
      <c r="BY908" s="24"/>
      <c r="BZ908" s="24"/>
      <c r="CA908" s="24"/>
      <c r="CB908" s="24"/>
      <c r="CC908" s="24"/>
      <c r="CD908" s="24"/>
      <c r="CE908" s="24"/>
      <c r="CF908" s="24"/>
      <c r="CG908" s="24"/>
      <c r="CH908" s="24"/>
      <c r="CI908" s="24"/>
      <c r="CJ908" s="24"/>
      <c r="CK908" s="24"/>
      <c r="CL908" s="24"/>
      <c r="CM908" s="24"/>
    </row>
    <row r="909" spans="17:91" x14ac:dyDescent="0.3">
      <c r="Q909" s="24"/>
      <c r="R909" s="24"/>
      <c r="S909" s="24"/>
      <c r="T909" s="24"/>
      <c r="U909" s="24"/>
      <c r="V909" s="24"/>
      <c r="W909" s="24"/>
      <c r="X909" s="24"/>
      <c r="Y909" s="24"/>
      <c r="Z909" s="24"/>
      <c r="AA909" s="24"/>
      <c r="AB909" s="24"/>
      <c r="AC909" s="24"/>
      <c r="AD909" s="24"/>
      <c r="AE909" s="24"/>
      <c r="AF909" s="24"/>
      <c r="AG909" s="24"/>
      <c r="AH909" s="24"/>
      <c r="AI909" s="24"/>
      <c r="AJ909" s="24"/>
      <c r="AK909" s="24"/>
      <c r="AL909" s="24"/>
      <c r="AM909" s="24"/>
      <c r="AN909" s="24"/>
      <c r="AO909" s="24"/>
      <c r="AP909" s="24"/>
      <c r="AQ909" s="24"/>
      <c r="AR909" s="24"/>
      <c r="AS909" s="24"/>
      <c r="AT909" s="24"/>
      <c r="AU909" s="24"/>
      <c r="AV909" s="24"/>
      <c r="AW909" s="24"/>
      <c r="AX909" s="24"/>
      <c r="AY909" s="24"/>
      <c r="AZ909" s="24"/>
      <c r="BA909" s="24"/>
      <c r="BB909" s="24"/>
      <c r="BC909" s="24"/>
      <c r="BD909" s="24"/>
      <c r="BE909" s="24"/>
      <c r="BF909" s="24"/>
      <c r="BG909" s="24"/>
      <c r="BH909" s="24"/>
      <c r="BI909" s="24"/>
      <c r="BJ909" s="24"/>
      <c r="BK909" s="24"/>
      <c r="BL909" s="24"/>
      <c r="BM909" s="24"/>
      <c r="BN909" s="24"/>
      <c r="BO909" s="24"/>
      <c r="BP909" s="24"/>
      <c r="BQ909" s="24"/>
      <c r="BR909" s="24"/>
      <c r="BS909" s="24"/>
      <c r="BT909" s="24"/>
      <c r="BU909" s="24"/>
      <c r="BV909" s="24"/>
      <c r="BW909" s="24"/>
      <c r="BX909" s="24"/>
      <c r="BY909" s="24"/>
      <c r="BZ909" s="24"/>
      <c r="CA909" s="24"/>
      <c r="CB909" s="24"/>
      <c r="CC909" s="24"/>
      <c r="CD909" s="24"/>
      <c r="CE909" s="24"/>
      <c r="CF909" s="24"/>
      <c r="CG909" s="24"/>
      <c r="CH909" s="24"/>
      <c r="CI909" s="24"/>
      <c r="CJ909" s="24"/>
      <c r="CK909" s="24"/>
      <c r="CL909" s="24"/>
      <c r="CM909" s="24"/>
    </row>
    <row r="910" spans="17:91" x14ac:dyDescent="0.3">
      <c r="Q910" s="24"/>
      <c r="R910" s="24"/>
      <c r="S910" s="24"/>
      <c r="T910" s="24"/>
      <c r="U910" s="24"/>
      <c r="V910" s="24"/>
      <c r="W910" s="24"/>
      <c r="X910" s="24"/>
      <c r="Y910" s="24"/>
      <c r="Z910" s="24"/>
      <c r="AA910" s="24"/>
      <c r="AB910" s="24"/>
      <c r="AC910" s="24"/>
      <c r="AD910" s="24"/>
      <c r="AE910" s="24"/>
      <c r="AF910" s="24"/>
      <c r="AG910" s="24"/>
      <c r="AH910" s="24"/>
      <c r="AI910" s="24"/>
      <c r="AJ910" s="24"/>
      <c r="AK910" s="24"/>
      <c r="AL910" s="24"/>
      <c r="AM910" s="24"/>
      <c r="AN910" s="24"/>
      <c r="AO910" s="24"/>
      <c r="AP910" s="24"/>
      <c r="AQ910" s="24"/>
      <c r="AR910" s="24"/>
      <c r="AS910" s="24"/>
      <c r="AT910" s="24"/>
      <c r="AU910" s="24"/>
      <c r="AV910" s="24"/>
      <c r="AW910" s="24"/>
      <c r="AX910" s="24"/>
      <c r="AY910" s="24"/>
      <c r="AZ910" s="24"/>
      <c r="BA910" s="24"/>
      <c r="BB910" s="24"/>
      <c r="BC910" s="24"/>
      <c r="BD910" s="24"/>
      <c r="BE910" s="24"/>
      <c r="BF910" s="24"/>
      <c r="BG910" s="24"/>
      <c r="BH910" s="24"/>
      <c r="BI910" s="24"/>
      <c r="BJ910" s="24"/>
      <c r="BK910" s="24"/>
      <c r="BL910" s="24"/>
      <c r="BM910" s="24"/>
      <c r="BN910" s="24"/>
      <c r="BO910" s="24"/>
      <c r="BP910" s="24"/>
      <c r="BQ910" s="24"/>
      <c r="BR910" s="24"/>
      <c r="BS910" s="24"/>
      <c r="BT910" s="24"/>
      <c r="BU910" s="24"/>
      <c r="BV910" s="24"/>
      <c r="BW910" s="24"/>
      <c r="BX910" s="24"/>
      <c r="BY910" s="24"/>
      <c r="BZ910" s="24"/>
      <c r="CA910" s="24"/>
      <c r="CB910" s="24"/>
      <c r="CC910" s="24"/>
      <c r="CD910" s="24"/>
      <c r="CE910" s="24"/>
      <c r="CF910" s="24"/>
      <c r="CG910" s="24"/>
      <c r="CH910" s="24"/>
      <c r="CI910" s="24"/>
      <c r="CJ910" s="24"/>
      <c r="CK910" s="24"/>
      <c r="CL910" s="24"/>
      <c r="CM910" s="24"/>
    </row>
    <row r="911" spans="17:91" x14ac:dyDescent="0.3">
      <c r="Q911" s="24"/>
      <c r="R911" s="24"/>
      <c r="S911" s="24"/>
      <c r="T911" s="24"/>
      <c r="U911" s="24"/>
      <c r="V911" s="24"/>
      <c r="W911" s="24"/>
      <c r="X911" s="24"/>
      <c r="Y911" s="24"/>
      <c r="Z911" s="24"/>
      <c r="AA911" s="24"/>
      <c r="AB911" s="24"/>
      <c r="AC911" s="24"/>
      <c r="AD911" s="24"/>
      <c r="AE911" s="24"/>
      <c r="AF911" s="24"/>
      <c r="AG911" s="24"/>
      <c r="AH911" s="24"/>
      <c r="AI911" s="24"/>
      <c r="AJ911" s="24"/>
      <c r="AK911" s="24"/>
      <c r="AL911" s="24"/>
      <c r="AM911" s="24"/>
      <c r="AN911" s="24"/>
      <c r="AO911" s="24"/>
      <c r="AP911" s="24"/>
      <c r="AQ911" s="24"/>
      <c r="AR911" s="24"/>
      <c r="AS911" s="24"/>
      <c r="AT911" s="24"/>
      <c r="AU911" s="24"/>
      <c r="AV911" s="24"/>
      <c r="AW911" s="24"/>
      <c r="AX911" s="24"/>
      <c r="AY911" s="24"/>
      <c r="AZ911" s="24"/>
      <c r="BA911" s="24"/>
      <c r="BB911" s="24"/>
      <c r="BC911" s="24"/>
      <c r="BD911" s="24"/>
      <c r="BE911" s="24"/>
      <c r="BF911" s="24"/>
      <c r="BG911" s="24"/>
      <c r="BH911" s="24"/>
      <c r="BI911" s="24"/>
      <c r="BJ911" s="24"/>
      <c r="BK911" s="24"/>
      <c r="BL911" s="24"/>
      <c r="BM911" s="24"/>
      <c r="BN911" s="24"/>
      <c r="BO911" s="24"/>
      <c r="BP911" s="24"/>
      <c r="BQ911" s="24"/>
      <c r="BR911" s="24"/>
      <c r="BS911" s="24"/>
      <c r="BT911" s="24"/>
      <c r="BU911" s="24"/>
      <c r="BV911" s="24"/>
      <c r="BW911" s="24"/>
      <c r="BX911" s="24"/>
      <c r="BY911" s="24"/>
      <c r="BZ911" s="24"/>
      <c r="CA911" s="24"/>
      <c r="CB911" s="24"/>
      <c r="CC911" s="24"/>
      <c r="CD911" s="24"/>
      <c r="CE911" s="24"/>
      <c r="CF911" s="24"/>
      <c r="CG911" s="24"/>
      <c r="CH911" s="24"/>
      <c r="CI911" s="24"/>
      <c r="CJ911" s="24"/>
      <c r="CK911" s="24"/>
      <c r="CL911" s="24"/>
      <c r="CM911" s="24"/>
    </row>
    <row r="912" spans="17:91" x14ac:dyDescent="0.3">
      <c r="Q912" s="24"/>
      <c r="R912" s="24"/>
      <c r="S912" s="24"/>
      <c r="T912" s="24"/>
      <c r="U912" s="24"/>
      <c r="V912" s="24"/>
      <c r="W912" s="24"/>
      <c r="X912" s="24"/>
      <c r="Y912" s="24"/>
      <c r="Z912" s="24"/>
      <c r="AA912" s="24"/>
      <c r="AB912" s="24"/>
      <c r="AC912" s="24"/>
      <c r="AD912" s="24"/>
      <c r="AE912" s="24"/>
      <c r="AF912" s="24"/>
      <c r="AG912" s="24"/>
      <c r="AH912" s="24"/>
      <c r="AI912" s="24"/>
      <c r="AJ912" s="24"/>
      <c r="AK912" s="24"/>
      <c r="AL912" s="24"/>
      <c r="AM912" s="24"/>
      <c r="AN912" s="24"/>
      <c r="AO912" s="24"/>
      <c r="AP912" s="24"/>
      <c r="AQ912" s="24"/>
      <c r="AR912" s="24"/>
      <c r="AS912" s="24"/>
      <c r="AT912" s="24"/>
      <c r="AU912" s="24"/>
      <c r="AV912" s="24"/>
      <c r="AW912" s="24"/>
      <c r="AX912" s="24"/>
      <c r="AY912" s="24"/>
      <c r="AZ912" s="24"/>
      <c r="BA912" s="24"/>
      <c r="BB912" s="24"/>
      <c r="BC912" s="24"/>
      <c r="BD912" s="24"/>
      <c r="BE912" s="24"/>
      <c r="BF912" s="24"/>
      <c r="BG912" s="24"/>
      <c r="BH912" s="24"/>
      <c r="BI912" s="24"/>
      <c r="BJ912" s="24"/>
      <c r="BK912" s="24"/>
      <c r="BL912" s="24"/>
      <c r="BM912" s="24"/>
      <c r="BN912" s="24"/>
      <c r="BO912" s="24"/>
      <c r="BP912" s="24"/>
      <c r="BQ912" s="24"/>
      <c r="BR912" s="24"/>
      <c r="BS912" s="24"/>
      <c r="BT912" s="24"/>
      <c r="BU912" s="24"/>
      <c r="BV912" s="24"/>
      <c r="BW912" s="24"/>
      <c r="BX912" s="24"/>
      <c r="BY912" s="24"/>
      <c r="BZ912" s="24"/>
      <c r="CA912" s="24"/>
      <c r="CB912" s="24"/>
      <c r="CC912" s="24"/>
      <c r="CD912" s="24"/>
      <c r="CE912" s="24"/>
      <c r="CF912" s="24"/>
      <c r="CG912" s="24"/>
      <c r="CH912" s="24"/>
      <c r="CI912" s="24"/>
      <c r="CJ912" s="24"/>
      <c r="CK912" s="24"/>
      <c r="CL912" s="24"/>
      <c r="CM912" s="24"/>
    </row>
    <row r="913" spans="17:91" x14ac:dyDescent="0.3">
      <c r="Q913" s="24"/>
      <c r="R913" s="24"/>
      <c r="S913" s="24"/>
      <c r="T913" s="24"/>
      <c r="U913" s="24"/>
      <c r="V913" s="24"/>
      <c r="W913" s="24"/>
      <c r="X913" s="24"/>
      <c r="Y913" s="24"/>
      <c r="Z913" s="24"/>
      <c r="AA913" s="24"/>
      <c r="AB913" s="24"/>
      <c r="AC913" s="24"/>
      <c r="AD913" s="24"/>
      <c r="AE913" s="24"/>
      <c r="AF913" s="24"/>
      <c r="AG913" s="24"/>
      <c r="AH913" s="24"/>
      <c r="AI913" s="24"/>
      <c r="AJ913" s="24"/>
      <c r="AK913" s="24"/>
      <c r="AL913" s="24"/>
      <c r="AM913" s="24"/>
      <c r="AN913" s="24"/>
      <c r="AO913" s="24"/>
      <c r="AP913" s="24"/>
      <c r="AQ913" s="24"/>
      <c r="AR913" s="24"/>
      <c r="AS913" s="24"/>
      <c r="AT913" s="24"/>
      <c r="AU913" s="24"/>
      <c r="AV913" s="24"/>
      <c r="AW913" s="24"/>
      <c r="AX913" s="24"/>
      <c r="AY913" s="24"/>
      <c r="AZ913" s="24"/>
      <c r="BA913" s="24"/>
      <c r="BB913" s="24"/>
      <c r="BC913" s="24"/>
      <c r="BD913" s="24"/>
      <c r="BE913" s="24"/>
      <c r="BF913" s="24"/>
      <c r="BG913" s="24"/>
      <c r="BH913" s="24"/>
      <c r="BI913" s="24"/>
      <c r="BJ913" s="24"/>
      <c r="BK913" s="24"/>
      <c r="BL913" s="24"/>
      <c r="BM913" s="24"/>
      <c r="BN913" s="24"/>
      <c r="BO913" s="24"/>
      <c r="BP913" s="24"/>
      <c r="BQ913" s="24"/>
      <c r="BR913" s="24"/>
      <c r="BS913" s="24"/>
      <c r="BT913" s="24"/>
      <c r="BU913" s="24"/>
      <c r="BV913" s="24"/>
      <c r="BW913" s="24"/>
      <c r="BX913" s="24"/>
      <c r="BY913" s="24"/>
      <c r="BZ913" s="24"/>
      <c r="CA913" s="24"/>
      <c r="CB913" s="24"/>
      <c r="CC913" s="24"/>
      <c r="CD913" s="24"/>
      <c r="CE913" s="24"/>
      <c r="CF913" s="24"/>
      <c r="CG913" s="24"/>
      <c r="CH913" s="24"/>
      <c r="CI913" s="24"/>
      <c r="CJ913" s="24"/>
      <c r="CK913" s="24"/>
      <c r="CL913" s="24"/>
      <c r="CM913" s="24"/>
    </row>
    <row r="914" spans="17:91" x14ac:dyDescent="0.3">
      <c r="Q914" s="24"/>
      <c r="R914" s="24"/>
      <c r="S914" s="24"/>
      <c r="T914" s="24"/>
      <c r="U914" s="24"/>
      <c r="V914" s="24"/>
      <c r="W914" s="24"/>
      <c r="X914" s="24"/>
      <c r="Y914" s="24"/>
      <c r="Z914" s="24"/>
      <c r="AA914" s="24"/>
      <c r="AB914" s="24"/>
      <c r="AC914" s="24"/>
      <c r="AD914" s="24"/>
      <c r="AE914" s="24"/>
      <c r="AF914" s="24"/>
      <c r="AG914" s="24"/>
      <c r="AH914" s="24"/>
      <c r="AI914" s="24"/>
      <c r="AJ914" s="24"/>
      <c r="AK914" s="24"/>
      <c r="AL914" s="24"/>
      <c r="AM914" s="24"/>
      <c r="AN914" s="24"/>
      <c r="AO914" s="24"/>
      <c r="AP914" s="24"/>
      <c r="AQ914" s="24"/>
      <c r="AR914" s="24"/>
      <c r="AS914" s="24"/>
      <c r="AT914" s="24"/>
      <c r="AU914" s="24"/>
      <c r="AV914" s="24"/>
      <c r="AW914" s="24"/>
      <c r="AX914" s="24"/>
      <c r="AY914" s="24"/>
      <c r="AZ914" s="24"/>
      <c r="BA914" s="24"/>
      <c r="BB914" s="24"/>
      <c r="BC914" s="24"/>
      <c r="BD914" s="24"/>
      <c r="BE914" s="24"/>
      <c r="BF914" s="24"/>
      <c r="BG914" s="24"/>
      <c r="BH914" s="24"/>
      <c r="BI914" s="24"/>
      <c r="BJ914" s="24"/>
      <c r="BK914" s="24"/>
      <c r="BL914" s="24"/>
      <c r="BM914" s="24"/>
      <c r="BN914" s="24"/>
      <c r="BO914" s="24"/>
      <c r="BP914" s="24"/>
      <c r="BQ914" s="24"/>
      <c r="BR914" s="24"/>
      <c r="BS914" s="24"/>
      <c r="BT914" s="24"/>
      <c r="BU914" s="24"/>
      <c r="BV914" s="24"/>
      <c r="BW914" s="24"/>
      <c r="BX914" s="24"/>
      <c r="BY914" s="24"/>
      <c r="BZ914" s="24"/>
      <c r="CA914" s="24"/>
      <c r="CB914" s="24"/>
      <c r="CC914" s="24"/>
      <c r="CD914" s="24"/>
      <c r="CE914" s="24"/>
      <c r="CF914" s="24"/>
      <c r="CG914" s="24"/>
      <c r="CH914" s="24"/>
      <c r="CI914" s="24"/>
      <c r="CJ914" s="24"/>
      <c r="CK914" s="24"/>
      <c r="CL914" s="24"/>
      <c r="CM914" s="24"/>
    </row>
    <row r="915" spans="17:91" x14ac:dyDescent="0.3">
      <c r="Q915" s="24"/>
      <c r="R915" s="24"/>
      <c r="S915" s="24"/>
      <c r="T915" s="24"/>
      <c r="U915" s="24"/>
      <c r="V915" s="24"/>
      <c r="W915" s="24"/>
      <c r="X915" s="24"/>
      <c r="Y915" s="24"/>
      <c r="Z915" s="24"/>
      <c r="AA915" s="24"/>
      <c r="AB915" s="24"/>
      <c r="AC915" s="24"/>
      <c r="AD915" s="24"/>
      <c r="AE915" s="24"/>
      <c r="AF915" s="24"/>
      <c r="AG915" s="24"/>
      <c r="AH915" s="24"/>
      <c r="AI915" s="24"/>
      <c r="AJ915" s="24"/>
      <c r="AK915" s="24"/>
      <c r="AL915" s="24"/>
      <c r="AM915" s="24"/>
      <c r="AN915" s="24"/>
      <c r="AO915" s="24"/>
      <c r="AP915" s="24"/>
      <c r="AQ915" s="24"/>
      <c r="AR915" s="24"/>
      <c r="AS915" s="24"/>
      <c r="AT915" s="24"/>
      <c r="AU915" s="24"/>
      <c r="AV915" s="24"/>
      <c r="AW915" s="24"/>
      <c r="AX915" s="24"/>
      <c r="AY915" s="24"/>
      <c r="AZ915" s="24"/>
      <c r="BA915" s="24"/>
      <c r="BB915" s="24"/>
      <c r="BC915" s="24"/>
      <c r="BD915" s="24"/>
      <c r="BE915" s="24"/>
      <c r="BF915" s="24"/>
      <c r="BG915" s="24"/>
      <c r="BH915" s="24"/>
      <c r="BI915" s="24"/>
      <c r="BJ915" s="24"/>
      <c r="BK915" s="24"/>
      <c r="BL915" s="24"/>
      <c r="BM915" s="24"/>
      <c r="BN915" s="24"/>
      <c r="BO915" s="24"/>
      <c r="BP915" s="24"/>
      <c r="BQ915" s="24"/>
      <c r="BR915" s="24"/>
      <c r="BS915" s="24"/>
      <c r="BT915" s="24"/>
      <c r="BU915" s="24"/>
      <c r="BV915" s="24"/>
      <c r="BW915" s="24"/>
      <c r="BX915" s="24"/>
      <c r="BY915" s="24"/>
      <c r="BZ915" s="24"/>
      <c r="CA915" s="24"/>
      <c r="CB915" s="24"/>
      <c r="CC915" s="24"/>
      <c r="CD915" s="24"/>
      <c r="CE915" s="24"/>
      <c r="CF915" s="24"/>
      <c r="CG915" s="24"/>
      <c r="CH915" s="24"/>
      <c r="CI915" s="24"/>
      <c r="CJ915" s="24"/>
      <c r="CK915" s="24"/>
      <c r="CL915" s="24"/>
      <c r="CM915" s="24"/>
    </row>
    <row r="916" spans="17:91" x14ac:dyDescent="0.3">
      <c r="Q916" s="24"/>
      <c r="R916" s="24"/>
      <c r="S916" s="24"/>
      <c r="T916" s="24"/>
      <c r="U916" s="24"/>
      <c r="V916" s="24"/>
      <c r="W916" s="24"/>
      <c r="X916" s="24"/>
      <c r="Y916" s="24"/>
      <c r="Z916" s="24"/>
      <c r="AA916" s="24"/>
      <c r="AB916" s="24"/>
      <c r="AC916" s="24"/>
      <c r="AD916" s="24"/>
      <c r="AE916" s="24"/>
      <c r="AF916" s="24"/>
      <c r="AG916" s="24"/>
      <c r="AH916" s="24"/>
      <c r="AI916" s="24"/>
      <c r="AJ916" s="24"/>
      <c r="AK916" s="24"/>
      <c r="AL916" s="24"/>
      <c r="AM916" s="24"/>
      <c r="AN916" s="24"/>
      <c r="AO916" s="24"/>
      <c r="AP916" s="24"/>
      <c r="AQ916" s="24"/>
      <c r="AR916" s="24"/>
      <c r="AS916" s="24"/>
      <c r="AT916" s="24"/>
      <c r="AU916" s="24"/>
      <c r="AV916" s="24"/>
      <c r="AW916" s="24"/>
      <c r="AX916" s="24"/>
      <c r="AY916" s="24"/>
      <c r="AZ916" s="24"/>
      <c r="BA916" s="24"/>
      <c r="BB916" s="24"/>
      <c r="BC916" s="24"/>
      <c r="BD916" s="24"/>
      <c r="BE916" s="24"/>
      <c r="BF916" s="24"/>
      <c r="BG916" s="24"/>
      <c r="BH916" s="24"/>
      <c r="BI916" s="24"/>
      <c r="BJ916" s="24"/>
      <c r="BK916" s="24"/>
      <c r="BL916" s="24"/>
      <c r="BM916" s="24"/>
      <c r="BN916" s="24"/>
      <c r="BO916" s="24"/>
      <c r="BP916" s="24"/>
      <c r="BQ916" s="24"/>
      <c r="BR916" s="24"/>
      <c r="BS916" s="24"/>
      <c r="BT916" s="24"/>
      <c r="BU916" s="24"/>
      <c r="BV916" s="24"/>
      <c r="BW916" s="24"/>
      <c r="BX916" s="24"/>
      <c r="BY916" s="24"/>
      <c r="BZ916" s="24"/>
      <c r="CA916" s="24"/>
      <c r="CB916" s="24"/>
      <c r="CC916" s="24"/>
      <c r="CD916" s="24"/>
      <c r="CE916" s="24"/>
      <c r="CF916" s="24"/>
      <c r="CG916" s="24"/>
      <c r="CH916" s="24"/>
      <c r="CI916" s="24"/>
      <c r="CJ916" s="24"/>
      <c r="CK916" s="24"/>
      <c r="CL916" s="24"/>
      <c r="CM916" s="24"/>
    </row>
    <row r="917" spans="17:91" x14ac:dyDescent="0.3">
      <c r="Q917" s="24"/>
      <c r="R917" s="24"/>
      <c r="S917" s="24"/>
      <c r="T917" s="24"/>
      <c r="U917" s="24"/>
      <c r="V917" s="24"/>
      <c r="W917" s="24"/>
      <c r="X917" s="24"/>
      <c r="Y917" s="24"/>
      <c r="Z917" s="24"/>
      <c r="AA917" s="24"/>
      <c r="AB917" s="24"/>
      <c r="AC917" s="24"/>
      <c r="AD917" s="24"/>
      <c r="AE917" s="24"/>
      <c r="AF917" s="24"/>
      <c r="AG917" s="24"/>
      <c r="AH917" s="24"/>
      <c r="AI917" s="24"/>
      <c r="AJ917" s="24"/>
      <c r="AK917" s="24"/>
      <c r="AL917" s="24"/>
      <c r="AM917" s="24"/>
      <c r="AN917" s="24"/>
      <c r="AO917" s="24"/>
      <c r="AP917" s="24"/>
      <c r="AQ917" s="24"/>
      <c r="AR917" s="24"/>
      <c r="AS917" s="24"/>
      <c r="AT917" s="24"/>
      <c r="AU917" s="24"/>
      <c r="AV917" s="24"/>
      <c r="AW917" s="24"/>
      <c r="AX917" s="24"/>
      <c r="AY917" s="24"/>
      <c r="AZ917" s="24"/>
      <c r="BA917" s="24"/>
      <c r="BB917" s="24"/>
      <c r="BC917" s="24"/>
      <c r="BD917" s="24"/>
      <c r="BE917" s="24"/>
      <c r="BF917" s="24"/>
      <c r="BG917" s="24"/>
      <c r="BH917" s="24"/>
      <c r="BI917" s="24"/>
      <c r="BJ917" s="24"/>
      <c r="BK917" s="24"/>
      <c r="BL917" s="24"/>
      <c r="BM917" s="24"/>
      <c r="BN917" s="24"/>
      <c r="BO917" s="24"/>
      <c r="BP917" s="24"/>
      <c r="BQ917" s="24"/>
      <c r="BR917" s="24"/>
      <c r="BS917" s="24"/>
      <c r="BT917" s="24"/>
      <c r="BU917" s="24"/>
      <c r="BV917" s="24"/>
      <c r="BW917" s="24"/>
      <c r="BX917" s="24"/>
      <c r="BY917" s="24"/>
      <c r="BZ917" s="24"/>
      <c r="CA917" s="24"/>
      <c r="CB917" s="24"/>
      <c r="CC917" s="24"/>
      <c r="CD917" s="24"/>
      <c r="CE917" s="24"/>
      <c r="CF917" s="24"/>
      <c r="CG917" s="24"/>
      <c r="CH917" s="24"/>
      <c r="CI917" s="24"/>
      <c r="CJ917" s="24"/>
      <c r="CK917" s="24"/>
      <c r="CL917" s="24"/>
      <c r="CM917" s="24"/>
    </row>
    <row r="918" spans="17:91" x14ac:dyDescent="0.3">
      <c r="Q918" s="24"/>
      <c r="R918" s="24"/>
      <c r="S918" s="24"/>
      <c r="T918" s="24"/>
      <c r="U918" s="24"/>
      <c r="V918" s="24"/>
      <c r="W918" s="24"/>
      <c r="X918" s="24"/>
      <c r="Y918" s="24"/>
      <c r="Z918" s="24"/>
      <c r="AA918" s="24"/>
      <c r="AB918" s="24"/>
      <c r="AC918" s="24"/>
      <c r="AD918" s="24"/>
      <c r="AE918" s="24"/>
      <c r="AF918" s="24"/>
      <c r="AG918" s="24"/>
      <c r="AH918" s="24"/>
      <c r="AI918" s="24"/>
      <c r="AJ918" s="24"/>
      <c r="AK918" s="24"/>
      <c r="AL918" s="24"/>
      <c r="AM918" s="24"/>
      <c r="AN918" s="24"/>
      <c r="AO918" s="24"/>
      <c r="AP918" s="24"/>
      <c r="AQ918" s="24"/>
      <c r="AR918" s="24"/>
      <c r="AS918" s="24"/>
      <c r="AT918" s="24"/>
      <c r="AU918" s="24"/>
      <c r="AV918" s="24"/>
      <c r="AW918" s="24"/>
      <c r="AX918" s="24"/>
      <c r="AY918" s="24"/>
      <c r="AZ918" s="24"/>
      <c r="BA918" s="24"/>
      <c r="BB918" s="24"/>
      <c r="BC918" s="24"/>
      <c r="BD918" s="24"/>
      <c r="BE918" s="24"/>
      <c r="BF918" s="24"/>
      <c r="BG918" s="24"/>
      <c r="BH918" s="24"/>
      <c r="BI918" s="24"/>
      <c r="BJ918" s="24"/>
      <c r="BK918" s="24"/>
      <c r="BL918" s="24"/>
      <c r="BM918" s="24"/>
      <c r="BN918" s="24"/>
      <c r="BO918" s="24"/>
      <c r="BP918" s="24"/>
      <c r="BQ918" s="24"/>
      <c r="BR918" s="24"/>
      <c r="BS918" s="24"/>
      <c r="BT918" s="24"/>
      <c r="BU918" s="24"/>
      <c r="BV918" s="24"/>
      <c r="BW918" s="24"/>
      <c r="BX918" s="24"/>
      <c r="BY918" s="24"/>
      <c r="BZ918" s="24"/>
      <c r="CA918" s="24"/>
      <c r="CB918" s="24"/>
      <c r="CC918" s="24"/>
      <c r="CD918" s="24"/>
      <c r="CE918" s="24"/>
      <c r="CF918" s="24"/>
      <c r="CG918" s="24"/>
      <c r="CH918" s="24"/>
      <c r="CI918" s="24"/>
      <c r="CJ918" s="24"/>
      <c r="CK918" s="24"/>
      <c r="CL918" s="24"/>
      <c r="CM918" s="24"/>
    </row>
    <row r="919" spans="17:91" x14ac:dyDescent="0.3">
      <c r="Q919" s="24"/>
      <c r="R919" s="24"/>
      <c r="S919" s="24"/>
      <c r="T919" s="24"/>
      <c r="U919" s="24"/>
      <c r="V919" s="24"/>
      <c r="W919" s="24"/>
      <c r="X919" s="24"/>
      <c r="Y919" s="24"/>
      <c r="Z919" s="24"/>
      <c r="AA919" s="24"/>
      <c r="AB919" s="24"/>
      <c r="AC919" s="24"/>
      <c r="AD919" s="24"/>
      <c r="AE919" s="24"/>
      <c r="AF919" s="24"/>
      <c r="AG919" s="24"/>
      <c r="AH919" s="24"/>
      <c r="AI919" s="24"/>
      <c r="AJ919" s="24"/>
      <c r="AK919" s="24"/>
      <c r="AL919" s="24"/>
      <c r="AM919" s="24"/>
      <c r="AN919" s="24"/>
      <c r="AO919" s="24"/>
      <c r="AP919" s="24"/>
      <c r="AQ919" s="24"/>
      <c r="AR919" s="24"/>
      <c r="AS919" s="24"/>
      <c r="AT919" s="24"/>
      <c r="AU919" s="24"/>
      <c r="AV919" s="24"/>
      <c r="AW919" s="24"/>
      <c r="AX919" s="24"/>
      <c r="AY919" s="24"/>
      <c r="AZ919" s="24"/>
      <c r="BA919" s="24"/>
      <c r="BB919" s="24"/>
      <c r="BC919" s="24"/>
      <c r="BD919" s="24"/>
      <c r="BE919" s="24"/>
      <c r="BF919" s="24"/>
      <c r="BG919" s="24"/>
      <c r="BH919" s="24"/>
      <c r="BI919" s="24"/>
      <c r="BJ919" s="24"/>
      <c r="BK919" s="24"/>
      <c r="BL919" s="24"/>
      <c r="BM919" s="24"/>
      <c r="BN919" s="24"/>
      <c r="BO919" s="24"/>
      <c r="BP919" s="24"/>
      <c r="BQ919" s="24"/>
      <c r="BR919" s="24"/>
      <c r="BS919" s="24"/>
      <c r="BT919" s="24"/>
      <c r="BU919" s="24"/>
      <c r="BV919" s="24"/>
      <c r="BW919" s="24"/>
      <c r="BX919" s="24"/>
      <c r="BY919" s="24"/>
      <c r="BZ919" s="24"/>
      <c r="CA919" s="24"/>
      <c r="CB919" s="24"/>
      <c r="CC919" s="24"/>
      <c r="CD919" s="24"/>
      <c r="CE919" s="24"/>
      <c r="CF919" s="24"/>
      <c r="CG919" s="24"/>
      <c r="CH919" s="24"/>
      <c r="CI919" s="24"/>
      <c r="CJ919" s="24"/>
      <c r="CK919" s="24"/>
      <c r="CL919" s="24"/>
      <c r="CM919" s="24"/>
    </row>
    <row r="920" spans="17:91" x14ac:dyDescent="0.3">
      <c r="Q920" s="24"/>
      <c r="R920" s="24"/>
      <c r="S920" s="24"/>
      <c r="T920" s="24"/>
      <c r="U920" s="24"/>
      <c r="V920" s="24"/>
      <c r="W920" s="24"/>
      <c r="X920" s="24"/>
      <c r="Y920" s="24"/>
      <c r="Z920" s="24"/>
      <c r="AA920" s="24"/>
      <c r="AB920" s="24"/>
      <c r="AC920" s="24"/>
      <c r="AD920" s="24"/>
      <c r="AE920" s="24"/>
      <c r="AF920" s="24"/>
      <c r="AG920" s="24"/>
      <c r="AH920" s="24"/>
      <c r="AI920" s="24"/>
      <c r="AJ920" s="24"/>
      <c r="AK920" s="24"/>
      <c r="AL920" s="24"/>
      <c r="AM920" s="24"/>
      <c r="AN920" s="24"/>
      <c r="AO920" s="24"/>
      <c r="AP920" s="24"/>
      <c r="AQ920" s="24"/>
      <c r="AR920" s="24"/>
      <c r="AS920" s="24"/>
      <c r="AT920" s="24"/>
      <c r="AU920" s="24"/>
      <c r="AV920" s="24"/>
      <c r="AW920" s="24"/>
      <c r="AX920" s="24"/>
      <c r="AY920" s="24"/>
      <c r="AZ920" s="24"/>
      <c r="BA920" s="24"/>
      <c r="BB920" s="24"/>
      <c r="BC920" s="24"/>
      <c r="BD920" s="24"/>
      <c r="BE920" s="24"/>
      <c r="BF920" s="24"/>
      <c r="BG920" s="24"/>
      <c r="BH920" s="24"/>
      <c r="BI920" s="24"/>
      <c r="BJ920" s="24"/>
      <c r="BK920" s="24"/>
      <c r="BL920" s="24"/>
      <c r="BM920" s="24"/>
      <c r="BN920" s="24"/>
      <c r="BO920" s="24"/>
      <c r="BP920" s="24"/>
      <c r="BQ920" s="24"/>
      <c r="BR920" s="24"/>
      <c r="BS920" s="24"/>
      <c r="BT920" s="24"/>
      <c r="BU920" s="24"/>
      <c r="BV920" s="24"/>
      <c r="BW920" s="24"/>
      <c r="BX920" s="24"/>
      <c r="BY920" s="24"/>
      <c r="BZ920" s="24"/>
      <c r="CA920" s="24"/>
      <c r="CB920" s="24"/>
      <c r="CC920" s="24"/>
      <c r="CD920" s="24"/>
      <c r="CE920" s="24"/>
      <c r="CF920" s="24"/>
      <c r="CG920" s="24"/>
      <c r="CH920" s="24"/>
      <c r="CI920" s="24"/>
      <c r="CJ920" s="24"/>
      <c r="CK920" s="24"/>
      <c r="CL920" s="24"/>
      <c r="CM920" s="24"/>
    </row>
    <row r="921" spans="17:91" x14ac:dyDescent="0.3">
      <c r="Q921" s="24"/>
      <c r="R921" s="24"/>
      <c r="S921" s="24"/>
      <c r="T921" s="24"/>
      <c r="U921" s="24"/>
      <c r="V921" s="24"/>
      <c r="W921" s="24"/>
      <c r="X921" s="24"/>
      <c r="Y921" s="24"/>
      <c r="Z921" s="24"/>
      <c r="AA921" s="24"/>
      <c r="AB921" s="24"/>
      <c r="AC921" s="24"/>
      <c r="AD921" s="24"/>
      <c r="AE921" s="24"/>
      <c r="AF921" s="24"/>
      <c r="AG921" s="24"/>
      <c r="AH921" s="24"/>
      <c r="AI921" s="24"/>
      <c r="AJ921" s="24"/>
      <c r="AK921" s="24"/>
      <c r="AL921" s="24"/>
      <c r="AM921" s="24"/>
      <c r="AN921" s="24"/>
      <c r="AO921" s="24"/>
      <c r="AP921" s="24"/>
      <c r="AQ921" s="24"/>
      <c r="AR921" s="24"/>
      <c r="AS921" s="24"/>
      <c r="AT921" s="24"/>
      <c r="AU921" s="24"/>
      <c r="AV921" s="24"/>
      <c r="AW921" s="24"/>
      <c r="AX921" s="24"/>
      <c r="AY921" s="24"/>
      <c r="AZ921" s="24"/>
      <c r="BA921" s="24"/>
      <c r="BB921" s="24"/>
      <c r="BC921" s="24"/>
      <c r="BD921" s="24"/>
      <c r="BE921" s="24"/>
      <c r="BF921" s="24"/>
      <c r="BG921" s="24"/>
      <c r="BH921" s="24"/>
      <c r="BI921" s="24"/>
      <c r="BJ921" s="24"/>
      <c r="BK921" s="24"/>
      <c r="BL921" s="24"/>
      <c r="BM921" s="24"/>
      <c r="BN921" s="24"/>
      <c r="BO921" s="24"/>
      <c r="BP921" s="24"/>
      <c r="BQ921" s="24"/>
      <c r="BR921" s="24"/>
      <c r="BS921" s="24"/>
      <c r="BT921" s="24"/>
      <c r="BU921" s="24"/>
      <c r="BV921" s="24"/>
      <c r="BW921" s="24"/>
      <c r="BX921" s="24"/>
      <c r="BY921" s="24"/>
      <c r="BZ921" s="24"/>
      <c r="CA921" s="24"/>
      <c r="CB921" s="24"/>
      <c r="CC921" s="24"/>
      <c r="CD921" s="24"/>
      <c r="CE921" s="24"/>
      <c r="CF921" s="24"/>
      <c r="CG921" s="24"/>
      <c r="CH921" s="24"/>
      <c r="CI921" s="24"/>
      <c r="CJ921" s="24"/>
      <c r="CK921" s="24"/>
      <c r="CL921" s="24"/>
      <c r="CM921" s="24"/>
    </row>
    <row r="922" spans="17:91" x14ac:dyDescent="0.3">
      <c r="Q922" s="24"/>
      <c r="R922" s="24"/>
      <c r="S922" s="24"/>
      <c r="T922" s="24"/>
      <c r="U922" s="24"/>
      <c r="V922" s="24"/>
      <c r="W922" s="24"/>
      <c r="X922" s="24"/>
      <c r="Y922" s="24"/>
      <c r="Z922" s="24"/>
      <c r="AA922" s="24"/>
      <c r="AB922" s="24"/>
      <c r="AC922" s="24"/>
      <c r="AD922" s="24"/>
      <c r="AE922" s="24"/>
      <c r="AF922" s="24"/>
      <c r="AG922" s="24"/>
      <c r="AH922" s="24"/>
      <c r="AI922" s="24"/>
      <c r="AJ922" s="24"/>
      <c r="AK922" s="24"/>
      <c r="AL922" s="24"/>
      <c r="AM922" s="24"/>
      <c r="AN922" s="24"/>
      <c r="AO922" s="24"/>
      <c r="AP922" s="24"/>
      <c r="AQ922" s="24"/>
      <c r="AR922" s="24"/>
      <c r="AS922" s="24"/>
      <c r="AT922" s="24"/>
      <c r="AU922" s="24"/>
      <c r="AV922" s="24"/>
      <c r="AW922" s="24"/>
      <c r="AX922" s="24"/>
      <c r="AY922" s="24"/>
      <c r="AZ922" s="24"/>
      <c r="BA922" s="24"/>
      <c r="BB922" s="24"/>
      <c r="BC922" s="24"/>
      <c r="BD922" s="24"/>
      <c r="BE922" s="24"/>
      <c r="BF922" s="24"/>
      <c r="BG922" s="24"/>
      <c r="BH922" s="24"/>
      <c r="BI922" s="24"/>
      <c r="BJ922" s="24"/>
      <c r="BK922" s="24"/>
      <c r="BL922" s="24"/>
      <c r="BM922" s="24"/>
      <c r="BN922" s="24"/>
      <c r="BO922" s="24"/>
      <c r="BP922" s="24"/>
      <c r="BQ922" s="24"/>
      <c r="BR922" s="24"/>
      <c r="BS922" s="24"/>
      <c r="BT922" s="24"/>
      <c r="BU922" s="24"/>
      <c r="BV922" s="24"/>
      <c r="BW922" s="24"/>
      <c r="BX922" s="24"/>
      <c r="BY922" s="24"/>
      <c r="BZ922" s="24"/>
      <c r="CA922" s="24"/>
      <c r="CB922" s="24"/>
      <c r="CC922" s="24"/>
      <c r="CD922" s="24"/>
      <c r="CE922" s="24"/>
      <c r="CF922" s="24"/>
      <c r="CG922" s="24"/>
      <c r="CH922" s="24"/>
      <c r="CI922" s="24"/>
      <c r="CJ922" s="24"/>
      <c r="CK922" s="24"/>
      <c r="CL922" s="24"/>
      <c r="CM922" s="24"/>
    </row>
    <row r="923" spans="17:91" x14ac:dyDescent="0.3">
      <c r="Q923" s="24"/>
      <c r="R923" s="24"/>
      <c r="S923" s="24"/>
      <c r="T923" s="24"/>
      <c r="U923" s="24"/>
      <c r="V923" s="24"/>
      <c r="W923" s="24"/>
      <c r="X923" s="24"/>
      <c r="Y923" s="24"/>
      <c r="Z923" s="24"/>
      <c r="AA923" s="24"/>
      <c r="AB923" s="24"/>
      <c r="AC923" s="24"/>
      <c r="AD923" s="24"/>
      <c r="AE923" s="24"/>
      <c r="AF923" s="24"/>
      <c r="AG923" s="24"/>
      <c r="AH923" s="24"/>
      <c r="AI923" s="24"/>
      <c r="AJ923" s="24"/>
      <c r="AK923" s="24"/>
      <c r="AL923" s="24"/>
      <c r="AM923" s="24"/>
      <c r="AN923" s="24"/>
      <c r="AO923" s="24"/>
      <c r="AP923" s="24"/>
      <c r="AQ923" s="24"/>
      <c r="AR923" s="24"/>
      <c r="AS923" s="24"/>
      <c r="AT923" s="24"/>
      <c r="AU923" s="24"/>
      <c r="AV923" s="24"/>
      <c r="AW923" s="24"/>
      <c r="AX923" s="24"/>
      <c r="AY923" s="24"/>
      <c r="AZ923" s="24"/>
      <c r="BA923" s="24"/>
      <c r="BB923" s="24"/>
      <c r="BC923" s="24"/>
      <c r="BD923" s="24"/>
      <c r="BE923" s="24"/>
      <c r="BF923" s="24"/>
      <c r="BG923" s="24"/>
      <c r="BH923" s="24"/>
      <c r="BI923" s="24"/>
      <c r="BJ923" s="24"/>
      <c r="BK923" s="24"/>
      <c r="BL923" s="24"/>
      <c r="BM923" s="24"/>
      <c r="BN923" s="24"/>
      <c r="BO923" s="24"/>
      <c r="BP923" s="24"/>
      <c r="BQ923" s="24"/>
      <c r="BR923" s="24"/>
      <c r="BS923" s="24"/>
      <c r="BT923" s="24"/>
      <c r="BU923" s="24"/>
      <c r="BV923" s="24"/>
      <c r="BW923" s="24"/>
      <c r="BX923" s="24"/>
      <c r="BY923" s="24"/>
      <c r="BZ923" s="24"/>
      <c r="CA923" s="24"/>
      <c r="CB923" s="24"/>
      <c r="CC923" s="24"/>
      <c r="CD923" s="24"/>
      <c r="CE923" s="24"/>
      <c r="CF923" s="24"/>
      <c r="CG923" s="24"/>
      <c r="CH923" s="24"/>
      <c r="CI923" s="24"/>
      <c r="CJ923" s="24"/>
      <c r="CK923" s="24"/>
      <c r="CL923" s="24"/>
      <c r="CM923" s="24"/>
    </row>
    <row r="924" spans="17:91" x14ac:dyDescent="0.3">
      <c r="Q924" s="24"/>
      <c r="R924" s="24"/>
      <c r="S924" s="24"/>
      <c r="T924" s="24"/>
      <c r="U924" s="24"/>
      <c r="V924" s="24"/>
      <c r="W924" s="24"/>
      <c r="X924" s="24"/>
      <c r="Y924" s="24"/>
      <c r="Z924" s="24"/>
      <c r="AA924" s="24"/>
      <c r="AB924" s="24"/>
      <c r="AC924" s="24"/>
      <c r="AD924" s="24"/>
      <c r="AE924" s="24"/>
      <c r="AF924" s="24"/>
      <c r="AG924" s="24"/>
      <c r="AH924" s="24"/>
      <c r="AI924" s="24"/>
      <c r="AJ924" s="24"/>
      <c r="AK924" s="24"/>
      <c r="AL924" s="24"/>
      <c r="AM924" s="24"/>
      <c r="AN924" s="24"/>
      <c r="AO924" s="24"/>
      <c r="AP924" s="24"/>
      <c r="AQ924" s="24"/>
      <c r="AR924" s="24"/>
      <c r="AS924" s="24"/>
      <c r="AT924" s="24"/>
      <c r="AU924" s="24"/>
      <c r="AV924" s="24"/>
      <c r="AW924" s="24"/>
      <c r="AX924" s="24"/>
      <c r="AY924" s="24"/>
      <c r="AZ924" s="24"/>
      <c r="BA924" s="24"/>
      <c r="BB924" s="24"/>
      <c r="BC924" s="24"/>
      <c r="BD924" s="24"/>
      <c r="BE924" s="24"/>
      <c r="BF924" s="24"/>
      <c r="BG924" s="24"/>
      <c r="BH924" s="24"/>
      <c r="BI924" s="24"/>
      <c r="BJ924" s="24"/>
      <c r="BK924" s="24"/>
      <c r="BL924" s="24"/>
      <c r="BM924" s="24"/>
      <c r="BN924" s="24"/>
      <c r="BO924" s="24"/>
      <c r="BP924" s="24"/>
      <c r="BQ924" s="24"/>
      <c r="BR924" s="24"/>
      <c r="BS924" s="24"/>
      <c r="BT924" s="24"/>
      <c r="BU924" s="24"/>
      <c r="BV924" s="24"/>
      <c r="BW924" s="24"/>
      <c r="BX924" s="24"/>
      <c r="BY924" s="24"/>
      <c r="BZ924" s="24"/>
      <c r="CA924" s="24"/>
      <c r="CB924" s="24"/>
      <c r="CC924" s="24"/>
      <c r="CD924" s="24"/>
      <c r="CE924" s="24"/>
      <c r="CF924" s="24"/>
      <c r="CG924" s="24"/>
      <c r="CH924" s="24"/>
      <c r="CI924" s="24"/>
      <c r="CJ924" s="24"/>
      <c r="CK924" s="24"/>
      <c r="CL924" s="24"/>
      <c r="CM924" s="24"/>
    </row>
    <row r="925" spans="17:91" x14ac:dyDescent="0.3">
      <c r="Q925" s="24"/>
      <c r="R925" s="24"/>
      <c r="S925" s="24"/>
      <c r="T925" s="24"/>
      <c r="U925" s="24"/>
      <c r="V925" s="24"/>
      <c r="W925" s="24"/>
      <c r="X925" s="24"/>
      <c r="Y925" s="24"/>
      <c r="Z925" s="24"/>
      <c r="AA925" s="24"/>
      <c r="AB925" s="24"/>
      <c r="AC925" s="24"/>
      <c r="AD925" s="24"/>
      <c r="AE925" s="24"/>
      <c r="AF925" s="24"/>
      <c r="AG925" s="24"/>
      <c r="AH925" s="24"/>
      <c r="AI925" s="24"/>
      <c r="AJ925" s="24"/>
      <c r="AK925" s="24"/>
      <c r="AL925" s="24"/>
      <c r="AM925" s="24"/>
      <c r="AN925" s="24"/>
      <c r="AO925" s="24"/>
      <c r="AP925" s="24"/>
      <c r="AQ925" s="24"/>
      <c r="AR925" s="24"/>
      <c r="AS925" s="24"/>
      <c r="AT925" s="24"/>
      <c r="AU925" s="24"/>
      <c r="AV925" s="24"/>
      <c r="AW925" s="24"/>
      <c r="AX925" s="24"/>
      <c r="AY925" s="24"/>
      <c r="AZ925" s="24"/>
      <c r="BA925" s="24"/>
      <c r="BB925" s="24"/>
      <c r="BC925" s="24"/>
      <c r="BD925" s="24"/>
      <c r="BE925" s="24"/>
      <c r="BF925" s="24"/>
      <c r="BG925" s="24"/>
      <c r="BH925" s="24"/>
      <c r="BI925" s="24"/>
      <c r="BJ925" s="24"/>
      <c r="BK925" s="24"/>
      <c r="BL925" s="24"/>
      <c r="BM925" s="24"/>
      <c r="BN925" s="24"/>
      <c r="BO925" s="24"/>
      <c r="BP925" s="24"/>
      <c r="BQ925" s="24"/>
      <c r="BR925" s="24"/>
      <c r="BS925" s="24"/>
      <c r="BT925" s="24"/>
      <c r="BU925" s="24"/>
      <c r="BV925" s="24"/>
      <c r="BW925" s="24"/>
      <c r="BX925" s="24"/>
      <c r="BY925" s="24"/>
      <c r="BZ925" s="24"/>
      <c r="CA925" s="24"/>
      <c r="CB925" s="24"/>
      <c r="CC925" s="24"/>
      <c r="CD925" s="24"/>
      <c r="CE925" s="24"/>
      <c r="CF925" s="24"/>
      <c r="CG925" s="24"/>
      <c r="CH925" s="24"/>
      <c r="CI925" s="24"/>
      <c r="CJ925" s="24"/>
      <c r="CK925" s="24"/>
      <c r="CL925" s="24"/>
      <c r="CM925" s="24"/>
    </row>
    <row r="926" spans="17:91" x14ac:dyDescent="0.3">
      <c r="Q926" s="24"/>
      <c r="R926" s="24"/>
      <c r="S926" s="24"/>
      <c r="T926" s="24"/>
      <c r="U926" s="24"/>
      <c r="V926" s="24"/>
      <c r="W926" s="24"/>
      <c r="X926" s="24"/>
      <c r="Y926" s="24"/>
      <c r="Z926" s="24"/>
      <c r="AA926" s="24"/>
      <c r="AB926" s="24"/>
      <c r="AC926" s="24"/>
      <c r="AD926" s="24"/>
      <c r="AE926" s="24"/>
      <c r="AF926" s="24"/>
      <c r="AG926" s="24"/>
      <c r="AH926" s="24"/>
      <c r="AI926" s="24"/>
      <c r="AJ926" s="24"/>
      <c r="AK926" s="24"/>
      <c r="AL926" s="24"/>
      <c r="AM926" s="24"/>
      <c r="AN926" s="24"/>
      <c r="AO926" s="24"/>
      <c r="AP926" s="24"/>
      <c r="AQ926" s="24"/>
      <c r="AR926" s="24"/>
      <c r="AS926" s="24"/>
      <c r="AT926" s="24"/>
      <c r="AU926" s="24"/>
      <c r="AV926" s="24"/>
      <c r="AW926" s="24"/>
      <c r="AX926" s="24"/>
      <c r="AY926" s="24"/>
      <c r="AZ926" s="24"/>
      <c r="BA926" s="24"/>
      <c r="BB926" s="24"/>
      <c r="BC926" s="24"/>
      <c r="BD926" s="24"/>
      <c r="BE926" s="24"/>
      <c r="BF926" s="24"/>
      <c r="BG926" s="24"/>
      <c r="BH926" s="24"/>
      <c r="BI926" s="24"/>
      <c r="BJ926" s="24"/>
      <c r="BK926" s="24"/>
      <c r="BL926" s="24"/>
      <c r="BM926" s="24"/>
      <c r="BN926" s="24"/>
      <c r="BO926" s="24"/>
      <c r="BP926" s="24"/>
      <c r="BQ926" s="24"/>
      <c r="BR926" s="24"/>
      <c r="BS926" s="24"/>
      <c r="BT926" s="24"/>
      <c r="BU926" s="24"/>
      <c r="BV926" s="24"/>
      <c r="BW926" s="24"/>
      <c r="BX926" s="24"/>
      <c r="BY926" s="24"/>
      <c r="BZ926" s="24"/>
      <c r="CA926" s="24"/>
      <c r="CB926" s="24"/>
      <c r="CC926" s="24"/>
      <c r="CD926" s="24"/>
      <c r="CE926" s="24"/>
      <c r="CF926" s="24"/>
      <c r="CG926" s="24"/>
      <c r="CH926" s="24"/>
      <c r="CI926" s="24"/>
      <c r="CJ926" s="24"/>
      <c r="CK926" s="24"/>
      <c r="CL926" s="24"/>
      <c r="CM926" s="24"/>
    </row>
    <row r="927" spans="17:91" x14ac:dyDescent="0.3">
      <c r="Q927" s="24"/>
      <c r="R927" s="24"/>
      <c r="S927" s="24"/>
      <c r="T927" s="24"/>
      <c r="U927" s="24"/>
      <c r="V927" s="24"/>
      <c r="W927" s="24"/>
      <c r="X927" s="24"/>
      <c r="Y927" s="24"/>
      <c r="Z927" s="24"/>
      <c r="AA927" s="24"/>
      <c r="AB927" s="24"/>
      <c r="AC927" s="24"/>
      <c r="AD927" s="24"/>
      <c r="AE927" s="24"/>
      <c r="AF927" s="24"/>
      <c r="AG927" s="24"/>
      <c r="AH927" s="24"/>
      <c r="AI927" s="24"/>
      <c r="AJ927" s="24"/>
      <c r="AK927" s="24"/>
      <c r="AL927" s="24"/>
      <c r="AM927" s="24"/>
      <c r="AN927" s="24"/>
      <c r="AO927" s="24"/>
      <c r="AP927" s="24"/>
      <c r="AQ927" s="24"/>
      <c r="AR927" s="24"/>
      <c r="AS927" s="24"/>
      <c r="AT927" s="24"/>
      <c r="AU927" s="24"/>
      <c r="AV927" s="24"/>
      <c r="AW927" s="24"/>
      <c r="AX927" s="24"/>
      <c r="AY927" s="24"/>
      <c r="AZ927" s="24"/>
      <c r="BA927" s="24"/>
      <c r="BB927" s="24"/>
      <c r="BC927" s="24"/>
      <c r="BD927" s="24"/>
      <c r="BE927" s="24"/>
      <c r="BF927" s="24"/>
      <c r="BG927" s="24"/>
      <c r="BH927" s="24"/>
      <c r="BI927" s="24"/>
      <c r="BJ927" s="24"/>
      <c r="BK927" s="24"/>
      <c r="BL927" s="24"/>
      <c r="BM927" s="24"/>
      <c r="BN927" s="24"/>
      <c r="BO927" s="24"/>
      <c r="BP927" s="24"/>
      <c r="BQ927" s="24"/>
      <c r="BR927" s="24"/>
      <c r="BS927" s="24"/>
      <c r="BT927" s="24"/>
      <c r="BU927" s="24"/>
      <c r="BV927" s="24"/>
      <c r="BW927" s="24"/>
      <c r="BX927" s="24"/>
      <c r="BY927" s="24"/>
      <c r="BZ927" s="24"/>
      <c r="CA927" s="24"/>
      <c r="CB927" s="24"/>
      <c r="CC927" s="24"/>
      <c r="CD927" s="24"/>
      <c r="CE927" s="24"/>
      <c r="CF927" s="24"/>
      <c r="CG927" s="24"/>
      <c r="CH927" s="24"/>
      <c r="CI927" s="24"/>
      <c r="CJ927" s="24"/>
      <c r="CK927" s="24"/>
      <c r="CL927" s="24"/>
      <c r="CM927" s="24"/>
    </row>
    <row r="928" spans="17:91" x14ac:dyDescent="0.3">
      <c r="Q928" s="24"/>
      <c r="R928" s="24"/>
      <c r="S928" s="24"/>
      <c r="T928" s="24"/>
      <c r="U928" s="24"/>
      <c r="V928" s="24"/>
      <c r="W928" s="24"/>
      <c r="X928" s="24"/>
      <c r="Y928" s="24"/>
      <c r="Z928" s="24"/>
      <c r="AA928" s="24"/>
      <c r="AB928" s="24"/>
      <c r="AC928" s="24"/>
      <c r="AD928" s="24"/>
      <c r="AE928" s="24"/>
      <c r="AF928" s="24"/>
      <c r="AG928" s="24"/>
      <c r="AH928" s="24"/>
      <c r="AI928" s="24"/>
      <c r="AJ928" s="24"/>
      <c r="AK928" s="24"/>
      <c r="AL928" s="24"/>
      <c r="AM928" s="24"/>
      <c r="AN928" s="24"/>
      <c r="AO928" s="24"/>
      <c r="AP928" s="24"/>
      <c r="AQ928" s="24"/>
      <c r="AR928" s="24"/>
      <c r="AS928" s="24"/>
      <c r="AT928" s="24"/>
      <c r="AU928" s="24"/>
      <c r="AV928" s="24"/>
      <c r="AW928" s="24"/>
      <c r="AX928" s="24"/>
      <c r="AY928" s="24"/>
      <c r="AZ928" s="24"/>
      <c r="BA928" s="24"/>
      <c r="BB928" s="24"/>
      <c r="BC928" s="24"/>
      <c r="BD928" s="24"/>
      <c r="BE928" s="24"/>
      <c r="BF928" s="24"/>
      <c r="BG928" s="24"/>
      <c r="BH928" s="24"/>
      <c r="BI928" s="24"/>
      <c r="BJ928" s="24"/>
      <c r="BK928" s="24"/>
      <c r="BL928" s="24"/>
      <c r="BM928" s="24"/>
      <c r="BN928" s="24"/>
      <c r="BO928" s="24"/>
      <c r="BP928" s="24"/>
      <c r="BQ928" s="24"/>
      <c r="BR928" s="24"/>
      <c r="BS928" s="24"/>
      <c r="BT928" s="24"/>
      <c r="BU928" s="24"/>
      <c r="BV928" s="24"/>
      <c r="BW928" s="24"/>
      <c r="BX928" s="24"/>
      <c r="BY928" s="24"/>
      <c r="BZ928" s="24"/>
      <c r="CA928" s="24"/>
      <c r="CB928" s="24"/>
      <c r="CC928" s="24"/>
      <c r="CD928" s="24"/>
      <c r="CE928" s="24"/>
      <c r="CF928" s="24"/>
      <c r="CG928" s="24"/>
      <c r="CH928" s="24"/>
      <c r="CI928" s="24"/>
      <c r="CJ928" s="24"/>
      <c r="CK928" s="24"/>
      <c r="CL928" s="24"/>
      <c r="CM928" s="24"/>
    </row>
    <row r="929" spans="17:91" x14ac:dyDescent="0.3">
      <c r="Q929" s="24"/>
      <c r="R929" s="24"/>
      <c r="S929" s="24"/>
      <c r="T929" s="24"/>
      <c r="U929" s="24"/>
      <c r="V929" s="24"/>
      <c r="W929" s="24"/>
      <c r="X929" s="24"/>
      <c r="Y929" s="24"/>
      <c r="Z929" s="24"/>
      <c r="AA929" s="24"/>
      <c r="AB929" s="24"/>
      <c r="AC929" s="24"/>
      <c r="AD929" s="24"/>
      <c r="AE929" s="24"/>
      <c r="AF929" s="24"/>
      <c r="AG929" s="24"/>
      <c r="AH929" s="24"/>
      <c r="AI929" s="24"/>
      <c r="AJ929" s="24"/>
      <c r="AK929" s="24"/>
      <c r="AL929" s="24"/>
      <c r="AM929" s="24"/>
      <c r="AN929" s="24"/>
      <c r="AO929" s="24"/>
      <c r="AP929" s="24"/>
      <c r="AQ929" s="24"/>
      <c r="AR929" s="24"/>
      <c r="AS929" s="24"/>
      <c r="AT929" s="24"/>
      <c r="AU929" s="24"/>
      <c r="AV929" s="24"/>
      <c r="AW929" s="24"/>
      <c r="AX929" s="24"/>
      <c r="AY929" s="24"/>
      <c r="AZ929" s="24"/>
      <c r="BA929" s="24"/>
      <c r="BB929" s="24"/>
      <c r="BC929" s="24"/>
      <c r="BD929" s="24"/>
      <c r="BE929" s="24"/>
      <c r="BF929" s="24"/>
      <c r="BG929" s="24"/>
      <c r="BH929" s="24"/>
      <c r="BI929" s="24"/>
      <c r="BJ929" s="24"/>
      <c r="BK929" s="24"/>
      <c r="BL929" s="24"/>
      <c r="BM929" s="24"/>
      <c r="BN929" s="24"/>
      <c r="BO929" s="24"/>
      <c r="BP929" s="24"/>
      <c r="BQ929" s="24"/>
      <c r="BR929" s="24"/>
      <c r="BS929" s="24"/>
      <c r="BT929" s="24"/>
      <c r="BU929" s="24"/>
      <c r="BV929" s="24"/>
      <c r="BW929" s="24"/>
      <c r="BX929" s="24"/>
      <c r="BY929" s="24"/>
      <c r="BZ929" s="24"/>
      <c r="CA929" s="24"/>
      <c r="CB929" s="24"/>
      <c r="CC929" s="24"/>
      <c r="CD929" s="24"/>
      <c r="CE929" s="24"/>
      <c r="CF929" s="24"/>
      <c r="CG929" s="24"/>
      <c r="CH929" s="24"/>
      <c r="CI929" s="24"/>
      <c r="CJ929" s="24"/>
      <c r="CK929" s="24"/>
      <c r="CL929" s="24"/>
      <c r="CM929" s="24"/>
    </row>
    <row r="930" spans="17:91" x14ac:dyDescent="0.3">
      <c r="Q930" s="24"/>
      <c r="R930" s="24"/>
      <c r="S930" s="24"/>
      <c r="T930" s="24"/>
      <c r="U930" s="24"/>
      <c r="V930" s="24"/>
      <c r="W930" s="24"/>
      <c r="X930" s="24"/>
      <c r="Y930" s="24"/>
      <c r="Z930" s="24"/>
      <c r="AA930" s="24"/>
      <c r="AB930" s="24"/>
      <c r="AC930" s="24"/>
      <c r="AD930" s="24"/>
      <c r="AE930" s="24"/>
      <c r="AF930" s="24"/>
      <c r="AG930" s="24"/>
      <c r="AH930" s="24"/>
      <c r="AI930" s="24"/>
      <c r="AJ930" s="24"/>
      <c r="AK930" s="24"/>
      <c r="AL930" s="24"/>
      <c r="AM930" s="24"/>
      <c r="AN930" s="24"/>
      <c r="AO930" s="24"/>
      <c r="AP930" s="24"/>
      <c r="AQ930" s="24"/>
      <c r="AR930" s="24"/>
      <c r="AS930" s="24"/>
      <c r="AT930" s="24"/>
      <c r="AU930" s="24"/>
      <c r="AV930" s="24"/>
      <c r="AW930" s="24"/>
      <c r="AX930" s="24"/>
      <c r="AY930" s="24"/>
      <c r="AZ930" s="24"/>
      <c r="BA930" s="24"/>
      <c r="BB930" s="24"/>
      <c r="BC930" s="24"/>
      <c r="BD930" s="24"/>
      <c r="BE930" s="24"/>
      <c r="BF930" s="24"/>
      <c r="BG930" s="24"/>
      <c r="BH930" s="24"/>
      <c r="BI930" s="24"/>
      <c r="BJ930" s="24"/>
      <c r="BK930" s="24"/>
      <c r="BL930" s="24"/>
      <c r="BM930" s="24"/>
      <c r="BN930" s="24"/>
      <c r="BO930" s="24"/>
      <c r="BP930" s="24"/>
      <c r="BQ930" s="24"/>
      <c r="BR930" s="24"/>
      <c r="BS930" s="24"/>
      <c r="BT930" s="24"/>
      <c r="BU930" s="24"/>
      <c r="BV930" s="24"/>
      <c r="BW930" s="24"/>
      <c r="BX930" s="24"/>
      <c r="BY930" s="24"/>
      <c r="BZ930" s="24"/>
      <c r="CA930" s="24"/>
      <c r="CB930" s="24"/>
      <c r="CC930" s="24"/>
      <c r="CD930" s="24"/>
      <c r="CE930" s="24"/>
      <c r="CF930" s="24"/>
      <c r="CG930" s="24"/>
      <c r="CH930" s="24"/>
      <c r="CI930" s="24"/>
      <c r="CJ930" s="24"/>
      <c r="CK930" s="24"/>
      <c r="CL930" s="24"/>
      <c r="CM930" s="24"/>
    </row>
    <row r="931" spans="17:91" x14ac:dyDescent="0.3">
      <c r="Q931" s="24"/>
      <c r="R931" s="24"/>
      <c r="S931" s="24"/>
      <c r="T931" s="24"/>
      <c r="U931" s="24"/>
      <c r="V931" s="24"/>
      <c r="W931" s="24"/>
      <c r="X931" s="24"/>
      <c r="Y931" s="24"/>
      <c r="Z931" s="24"/>
      <c r="AA931" s="24"/>
      <c r="AB931" s="24"/>
      <c r="AC931" s="24"/>
      <c r="AD931" s="24"/>
      <c r="AE931" s="24"/>
      <c r="AF931" s="24"/>
      <c r="AG931" s="24"/>
      <c r="AH931" s="24"/>
      <c r="AI931" s="24"/>
      <c r="AJ931" s="24"/>
      <c r="AK931" s="24"/>
      <c r="AL931" s="24"/>
      <c r="AM931" s="24"/>
      <c r="AN931" s="24"/>
      <c r="AO931" s="24"/>
      <c r="AP931" s="24"/>
      <c r="AQ931" s="24"/>
      <c r="AR931" s="24"/>
      <c r="AS931" s="24"/>
      <c r="AT931" s="24"/>
      <c r="AU931" s="24"/>
      <c r="AV931" s="24"/>
      <c r="AW931" s="24"/>
      <c r="AX931" s="24"/>
      <c r="AY931" s="24"/>
      <c r="AZ931" s="24"/>
      <c r="BA931" s="24"/>
      <c r="BB931" s="24"/>
      <c r="BC931" s="24"/>
      <c r="BD931" s="24"/>
      <c r="BE931" s="24"/>
      <c r="BF931" s="24"/>
      <c r="BG931" s="24"/>
      <c r="BH931" s="24"/>
      <c r="BI931" s="24"/>
      <c r="BJ931" s="24"/>
      <c r="BK931" s="24"/>
      <c r="BL931" s="24"/>
      <c r="BM931" s="24"/>
      <c r="BN931" s="24"/>
      <c r="BO931" s="24"/>
      <c r="BP931" s="24"/>
      <c r="BQ931" s="24"/>
      <c r="BR931" s="24"/>
      <c r="BS931" s="24"/>
      <c r="BT931" s="24"/>
      <c r="BU931" s="24"/>
      <c r="BV931" s="24"/>
      <c r="BW931" s="24"/>
      <c r="BX931" s="24"/>
      <c r="BY931" s="24"/>
      <c r="BZ931" s="24"/>
      <c r="CA931" s="24"/>
      <c r="CB931" s="24"/>
      <c r="CC931" s="24"/>
      <c r="CD931" s="24"/>
      <c r="CE931" s="24"/>
      <c r="CF931" s="24"/>
      <c r="CG931" s="24"/>
      <c r="CH931" s="24"/>
      <c r="CI931" s="24"/>
      <c r="CJ931" s="24"/>
      <c r="CK931" s="24"/>
      <c r="CL931" s="24"/>
      <c r="CM931" s="24"/>
    </row>
    <row r="932" spans="17:91" x14ac:dyDescent="0.3">
      <c r="Q932" s="24"/>
      <c r="R932" s="24"/>
      <c r="S932" s="24"/>
      <c r="T932" s="24"/>
      <c r="U932" s="24"/>
      <c r="V932" s="24"/>
      <c r="W932" s="24"/>
      <c r="X932" s="24"/>
      <c r="Y932" s="24"/>
      <c r="Z932" s="24"/>
      <c r="AA932" s="24"/>
      <c r="AB932" s="24"/>
      <c r="AC932" s="24"/>
      <c r="AD932" s="24"/>
      <c r="AE932" s="24"/>
      <c r="AF932" s="24"/>
      <c r="AG932" s="24"/>
      <c r="AH932" s="24"/>
      <c r="AI932" s="24"/>
      <c r="AJ932" s="24"/>
      <c r="AK932" s="24"/>
      <c r="AL932" s="24"/>
      <c r="AM932" s="24"/>
      <c r="AN932" s="24"/>
      <c r="AO932" s="24"/>
      <c r="AP932" s="24"/>
      <c r="AQ932" s="24"/>
      <c r="AR932" s="24"/>
      <c r="AS932" s="24"/>
      <c r="AT932" s="24"/>
      <c r="AU932" s="24"/>
      <c r="AV932" s="24"/>
      <c r="AW932" s="24"/>
      <c r="AX932" s="24"/>
      <c r="AY932" s="24"/>
      <c r="AZ932" s="24"/>
      <c r="BA932" s="24"/>
      <c r="BB932" s="24"/>
      <c r="BC932" s="24"/>
      <c r="BD932" s="24"/>
      <c r="BE932" s="24"/>
      <c r="BF932" s="24"/>
      <c r="BG932" s="24"/>
      <c r="BH932" s="24"/>
      <c r="BI932" s="24"/>
      <c r="BJ932" s="24"/>
      <c r="BK932" s="24"/>
      <c r="BL932" s="24"/>
      <c r="BM932" s="24"/>
      <c r="BN932" s="24"/>
      <c r="BO932" s="24"/>
      <c r="BP932" s="24"/>
      <c r="BQ932" s="24"/>
      <c r="BR932" s="24"/>
      <c r="BS932" s="24"/>
      <c r="BT932" s="24"/>
      <c r="BU932" s="24"/>
      <c r="BV932" s="24"/>
      <c r="BW932" s="24"/>
      <c r="BX932" s="24"/>
      <c r="BY932" s="24"/>
      <c r="BZ932" s="24"/>
      <c r="CA932" s="24"/>
      <c r="CB932" s="24"/>
      <c r="CC932" s="24"/>
      <c r="CD932" s="24"/>
      <c r="CE932" s="24"/>
      <c r="CF932" s="24"/>
      <c r="CG932" s="24"/>
      <c r="CH932" s="24"/>
      <c r="CI932" s="24"/>
      <c r="CJ932" s="24"/>
      <c r="CK932" s="24"/>
      <c r="CL932" s="24"/>
      <c r="CM932" s="24"/>
    </row>
    <row r="933" spans="17:91" x14ac:dyDescent="0.3">
      <c r="Q933" s="24"/>
      <c r="R933" s="24"/>
      <c r="S933" s="24"/>
      <c r="T933" s="24"/>
      <c r="U933" s="24"/>
      <c r="V933" s="24"/>
      <c r="W933" s="24"/>
      <c r="X933" s="24"/>
      <c r="Y933" s="24"/>
      <c r="Z933" s="24"/>
      <c r="AA933" s="24"/>
      <c r="AB933" s="24"/>
      <c r="AC933" s="24"/>
      <c r="AD933" s="24"/>
      <c r="AE933" s="24"/>
      <c r="AF933" s="24"/>
      <c r="AG933" s="24"/>
      <c r="AH933" s="24"/>
      <c r="AI933" s="24"/>
      <c r="AJ933" s="24"/>
      <c r="AK933" s="24"/>
      <c r="AL933" s="24"/>
      <c r="AM933" s="24"/>
      <c r="AN933" s="24"/>
      <c r="AO933" s="24"/>
      <c r="AP933" s="24"/>
      <c r="AQ933" s="24"/>
      <c r="AR933" s="24"/>
      <c r="AS933" s="24"/>
      <c r="AT933" s="24"/>
      <c r="AU933" s="24"/>
      <c r="AV933" s="24"/>
      <c r="AW933" s="24"/>
      <c r="AX933" s="24"/>
      <c r="AY933" s="24"/>
      <c r="AZ933" s="24"/>
      <c r="BA933" s="24"/>
      <c r="BB933" s="24"/>
      <c r="BC933" s="24"/>
      <c r="BD933" s="24"/>
      <c r="BE933" s="24"/>
      <c r="BF933" s="24"/>
      <c r="BG933" s="24"/>
      <c r="BH933" s="24"/>
      <c r="BI933" s="24"/>
      <c r="BJ933" s="24"/>
      <c r="BK933" s="24"/>
      <c r="BL933" s="24"/>
      <c r="BM933" s="24"/>
      <c r="BN933" s="24"/>
      <c r="BO933" s="24"/>
      <c r="BP933" s="24"/>
      <c r="BQ933" s="24"/>
      <c r="BR933" s="24"/>
      <c r="BS933" s="24"/>
      <c r="BT933" s="24"/>
      <c r="BU933" s="24"/>
      <c r="BV933" s="24"/>
      <c r="BW933" s="24"/>
      <c r="BX933" s="24"/>
      <c r="BY933" s="24"/>
      <c r="BZ933" s="24"/>
      <c r="CA933" s="24"/>
      <c r="CB933" s="24"/>
      <c r="CC933" s="24"/>
      <c r="CD933" s="24"/>
      <c r="CE933" s="24"/>
      <c r="CF933" s="24"/>
      <c r="CG933" s="24"/>
      <c r="CH933" s="24"/>
      <c r="CI933" s="24"/>
      <c r="CJ933" s="24"/>
      <c r="CK933" s="24"/>
      <c r="CL933" s="24"/>
      <c r="CM933" s="24"/>
    </row>
    <row r="934" spans="17:91" x14ac:dyDescent="0.3">
      <c r="Q934" s="24"/>
      <c r="R934" s="24"/>
      <c r="S934" s="24"/>
      <c r="T934" s="24"/>
      <c r="U934" s="24"/>
      <c r="V934" s="24"/>
      <c r="W934" s="24"/>
      <c r="X934" s="24"/>
      <c r="Y934" s="24"/>
      <c r="Z934" s="24"/>
      <c r="AA934" s="24"/>
      <c r="AB934" s="24"/>
      <c r="AC934" s="24"/>
      <c r="AD934" s="24"/>
      <c r="AE934" s="24"/>
      <c r="AF934" s="24"/>
      <c r="AG934" s="24"/>
      <c r="AH934" s="24"/>
      <c r="AI934" s="24"/>
      <c r="AJ934" s="24"/>
      <c r="AK934" s="24"/>
      <c r="AL934" s="24"/>
      <c r="AM934" s="24"/>
      <c r="AN934" s="24"/>
      <c r="AO934" s="24"/>
      <c r="AP934" s="24"/>
      <c r="AQ934" s="24"/>
      <c r="AR934" s="24"/>
      <c r="AS934" s="24"/>
      <c r="AT934" s="24"/>
      <c r="AU934" s="24"/>
      <c r="AV934" s="24"/>
      <c r="AW934" s="24"/>
      <c r="AX934" s="24"/>
      <c r="AY934" s="24"/>
      <c r="AZ934" s="24"/>
      <c r="BA934" s="24"/>
      <c r="BB934" s="24"/>
      <c r="BC934" s="24"/>
      <c r="BD934" s="24"/>
      <c r="BE934" s="24"/>
      <c r="BF934" s="24"/>
      <c r="BG934" s="24"/>
      <c r="BH934" s="24"/>
      <c r="BI934" s="24"/>
      <c r="BJ934" s="24"/>
      <c r="BK934" s="24"/>
      <c r="BL934" s="24"/>
      <c r="BM934" s="24"/>
      <c r="BN934" s="24"/>
      <c r="BO934" s="24"/>
      <c r="BP934" s="24"/>
      <c r="BQ934" s="24"/>
      <c r="BR934" s="24"/>
      <c r="BS934" s="24"/>
      <c r="BT934" s="24"/>
      <c r="BU934" s="24"/>
      <c r="BV934" s="24"/>
      <c r="BW934" s="24"/>
      <c r="BX934" s="24"/>
      <c r="BY934" s="24"/>
      <c r="BZ934" s="24"/>
      <c r="CA934" s="24"/>
      <c r="CB934" s="24"/>
      <c r="CC934" s="24"/>
      <c r="CD934" s="24"/>
      <c r="CE934" s="24"/>
      <c r="CF934" s="24"/>
      <c r="CG934" s="24"/>
      <c r="CH934" s="24"/>
      <c r="CI934" s="24"/>
      <c r="CJ934" s="24"/>
      <c r="CK934" s="24"/>
      <c r="CL934" s="24"/>
      <c r="CM934" s="24"/>
    </row>
    <row r="935" spans="17:91" x14ac:dyDescent="0.3">
      <c r="Q935" s="24"/>
      <c r="R935" s="24"/>
      <c r="S935" s="24"/>
      <c r="T935" s="24"/>
      <c r="U935" s="24"/>
      <c r="V935" s="24"/>
      <c r="W935" s="24"/>
      <c r="X935" s="24"/>
      <c r="Y935" s="24"/>
      <c r="Z935" s="24"/>
      <c r="AA935" s="24"/>
      <c r="AB935" s="24"/>
      <c r="AC935" s="24"/>
      <c r="AD935" s="24"/>
      <c r="AE935" s="24"/>
      <c r="AF935" s="24"/>
      <c r="AG935" s="24"/>
      <c r="AH935" s="24"/>
      <c r="AI935" s="24"/>
      <c r="AJ935" s="24"/>
      <c r="AK935" s="24"/>
      <c r="AL935" s="24"/>
      <c r="AM935" s="24"/>
      <c r="AN935" s="24"/>
      <c r="AO935" s="24"/>
      <c r="AP935" s="24"/>
      <c r="AQ935" s="24"/>
      <c r="AR935" s="24"/>
      <c r="AS935" s="24"/>
      <c r="AT935" s="24"/>
      <c r="AU935" s="24"/>
      <c r="AV935" s="24"/>
      <c r="AW935" s="24"/>
      <c r="AX935" s="24"/>
      <c r="AY935" s="24"/>
      <c r="AZ935" s="24"/>
      <c r="BA935" s="24"/>
      <c r="BB935" s="24"/>
      <c r="BC935" s="24"/>
      <c r="BD935" s="24"/>
      <c r="BE935" s="24"/>
      <c r="BF935" s="24"/>
      <c r="BG935" s="24"/>
      <c r="BH935" s="24"/>
      <c r="BI935" s="24"/>
      <c r="BJ935" s="24"/>
      <c r="BK935" s="24"/>
      <c r="BL935" s="24"/>
      <c r="BM935" s="24"/>
      <c r="BN935" s="24"/>
      <c r="BO935" s="24"/>
      <c r="BP935" s="24"/>
      <c r="BQ935" s="24"/>
      <c r="BR935" s="24"/>
      <c r="BS935" s="24"/>
      <c r="BT935" s="24"/>
      <c r="BU935" s="24"/>
      <c r="BV935" s="24"/>
      <c r="BW935" s="24"/>
      <c r="BX935" s="24"/>
      <c r="BY935" s="24"/>
      <c r="BZ935" s="24"/>
      <c r="CA935" s="24"/>
      <c r="CB935" s="24"/>
      <c r="CC935" s="24"/>
      <c r="CD935" s="24"/>
      <c r="CE935" s="24"/>
      <c r="CF935" s="24"/>
      <c r="CG935" s="24"/>
      <c r="CH935" s="24"/>
      <c r="CI935" s="24"/>
      <c r="CJ935" s="24"/>
      <c r="CK935" s="24"/>
      <c r="CL935" s="24"/>
      <c r="CM935" s="24"/>
    </row>
  </sheetData>
  <mergeCells count="185">
    <mergeCell ref="N1:P1"/>
    <mergeCell ref="N3:P4"/>
    <mergeCell ref="B17:B294"/>
    <mergeCell ref="C17:C294"/>
    <mergeCell ref="D17:D189"/>
    <mergeCell ref="D190:D294"/>
    <mergeCell ref="O5:P5"/>
    <mergeCell ref="B7:O7"/>
    <mergeCell ref="B8:O8"/>
    <mergeCell ref="B12:P12"/>
    <mergeCell ref="A13:F13"/>
    <mergeCell ref="G13:P13"/>
    <mergeCell ref="G14:G15"/>
    <mergeCell ref="H14:J14"/>
    <mergeCell ref="K14:M14"/>
    <mergeCell ref="N14:P14"/>
    <mergeCell ref="B6:P6"/>
    <mergeCell ref="B16:F16"/>
    <mergeCell ref="H16:J16"/>
    <mergeCell ref="K16:M16"/>
    <mergeCell ref="N16:P16"/>
    <mergeCell ref="A14:A15"/>
    <mergeCell ref="B14:B15"/>
    <mergeCell ref="C14:C15"/>
    <mergeCell ref="D14:D15"/>
    <mergeCell ref="E14:E15"/>
    <mergeCell ref="F14:F15"/>
    <mergeCell ref="B301:B323"/>
    <mergeCell ref="C301:C323"/>
    <mergeCell ref="D301:D323"/>
    <mergeCell ref="A296:P296"/>
    <mergeCell ref="A297:F297"/>
    <mergeCell ref="G297:P297"/>
    <mergeCell ref="A298:A299"/>
    <mergeCell ref="B298:B299"/>
    <mergeCell ref="C298:C299"/>
    <mergeCell ref="D298:D299"/>
    <mergeCell ref="E298:E299"/>
    <mergeCell ref="B300:F300"/>
    <mergeCell ref="H300:J300"/>
    <mergeCell ref="K300:M300"/>
    <mergeCell ref="N300:P300"/>
    <mergeCell ref="G298:G299"/>
    <mergeCell ref="H298:J298"/>
    <mergeCell ref="K298:M298"/>
    <mergeCell ref="N298:P298"/>
    <mergeCell ref="F298:F299"/>
    <mergeCell ref="B325:P325"/>
    <mergeCell ref="A326:F326"/>
    <mergeCell ref="G326:P326"/>
    <mergeCell ref="A327:A328"/>
    <mergeCell ref="B327:B328"/>
    <mergeCell ref="C327:C328"/>
    <mergeCell ref="D327:D328"/>
    <mergeCell ref="E327:E328"/>
    <mergeCell ref="F327:F328"/>
    <mergeCell ref="B329:F329"/>
    <mergeCell ref="H329:J329"/>
    <mergeCell ref="K329:M329"/>
    <mergeCell ref="N329:P329"/>
    <mergeCell ref="G327:G328"/>
    <mergeCell ref="H327:J327"/>
    <mergeCell ref="K327:M327"/>
    <mergeCell ref="N327:P327"/>
    <mergeCell ref="A429:F429"/>
    <mergeCell ref="G429:P429"/>
    <mergeCell ref="B394:B425"/>
    <mergeCell ref="C394:C425"/>
    <mergeCell ref="D394:D425"/>
    <mergeCell ref="B330:B392"/>
    <mergeCell ref="C330:C392"/>
    <mergeCell ref="D330:D392"/>
    <mergeCell ref="A430:A431"/>
    <mergeCell ref="B430:B431"/>
    <mergeCell ref="C430:C431"/>
    <mergeCell ref="D430:D431"/>
    <mergeCell ref="E430:E431"/>
    <mergeCell ref="F430:F431"/>
    <mergeCell ref="B432:F432"/>
    <mergeCell ref="H432:J432"/>
    <mergeCell ref="K432:M432"/>
    <mergeCell ref="N432:P432"/>
    <mergeCell ref="G430:G431"/>
    <mergeCell ref="H430:J430"/>
    <mergeCell ref="K430:M430"/>
    <mergeCell ref="N430:P430"/>
    <mergeCell ref="D500:D501"/>
    <mergeCell ref="C502:C537"/>
    <mergeCell ref="D502:D537"/>
    <mergeCell ref="C433:C434"/>
    <mergeCell ref="D433:D434"/>
    <mergeCell ref="D435:D436"/>
    <mergeCell ref="D437:D499"/>
    <mergeCell ref="B500:B537"/>
    <mergeCell ref="C500:C501"/>
    <mergeCell ref="B433:B437"/>
    <mergeCell ref="B440:B487"/>
    <mergeCell ref="C435:C437"/>
    <mergeCell ref="C440:C487"/>
    <mergeCell ref="H542:J542"/>
    <mergeCell ref="K542:M542"/>
    <mergeCell ref="N542:P542"/>
    <mergeCell ref="A541:F541"/>
    <mergeCell ref="G541:P541"/>
    <mergeCell ref="A542:A543"/>
    <mergeCell ref="D542:D543"/>
    <mergeCell ref="E542:E543"/>
    <mergeCell ref="F542:F543"/>
    <mergeCell ref="G542:G543"/>
    <mergeCell ref="B542:C543"/>
    <mergeCell ref="D545:D546"/>
    <mergeCell ref="H544:J544"/>
    <mergeCell ref="K544:M544"/>
    <mergeCell ref="N544:P544"/>
    <mergeCell ref="B545:C546"/>
    <mergeCell ref="B544:C544"/>
    <mergeCell ref="D544:F544"/>
    <mergeCell ref="K550:M550"/>
    <mergeCell ref="N550:P550"/>
    <mergeCell ref="A549:F549"/>
    <mergeCell ref="G549:P549"/>
    <mergeCell ref="A550:A551"/>
    <mergeCell ref="D550:D551"/>
    <mergeCell ref="E550:E551"/>
    <mergeCell ref="F550:F551"/>
    <mergeCell ref="G550:G551"/>
    <mergeCell ref="H550:J550"/>
    <mergeCell ref="B550:C551"/>
    <mergeCell ref="B552:C552"/>
    <mergeCell ref="D552:F552"/>
    <mergeCell ref="H552:J552"/>
    <mergeCell ref="K552:M552"/>
    <mergeCell ref="N552:P552"/>
    <mergeCell ref="A621:F621"/>
    <mergeCell ref="G621:P621"/>
    <mergeCell ref="D603:D616"/>
    <mergeCell ref="D592:D602"/>
    <mergeCell ref="D617:D618"/>
    <mergeCell ref="B603:C618"/>
    <mergeCell ref="B553:C577"/>
    <mergeCell ref="B580:C601"/>
    <mergeCell ref="D553:D577"/>
    <mergeCell ref="D679:D687"/>
    <mergeCell ref="B637:B644"/>
    <mergeCell ref="B625:C627"/>
    <mergeCell ref="B628:C636"/>
    <mergeCell ref="B645:C653"/>
    <mergeCell ref="D625:E625"/>
    <mergeCell ref="D628:E628"/>
    <mergeCell ref="D631:E631"/>
    <mergeCell ref="D651:E651"/>
    <mergeCell ref="H624:J624"/>
    <mergeCell ref="K624:M624"/>
    <mergeCell ref="N624:P624"/>
    <mergeCell ref="A622:A623"/>
    <mergeCell ref="F622:F623"/>
    <mergeCell ref="G622:G623"/>
    <mergeCell ref="H622:J622"/>
    <mergeCell ref="K622:M622"/>
    <mergeCell ref="N622:P622"/>
    <mergeCell ref="B622:E623"/>
    <mergeCell ref="B758:D758"/>
    <mergeCell ref="B759:D759"/>
    <mergeCell ref="F702:F715"/>
    <mergeCell ref="D707:D715"/>
    <mergeCell ref="D716:D720"/>
    <mergeCell ref="F716:F729"/>
    <mergeCell ref="D721:D729"/>
    <mergeCell ref="D730:D734"/>
    <mergeCell ref="F730:F743"/>
    <mergeCell ref="D735:D743"/>
    <mergeCell ref="B688:C743"/>
    <mergeCell ref="D688:D692"/>
    <mergeCell ref="F688:F701"/>
    <mergeCell ref="D693:D701"/>
    <mergeCell ref="D702:D706"/>
    <mergeCell ref="F625:F636"/>
    <mergeCell ref="F637:F653"/>
    <mergeCell ref="D654:D661"/>
    <mergeCell ref="F654:F670"/>
    <mergeCell ref="D662:D670"/>
    <mergeCell ref="D671:D678"/>
    <mergeCell ref="F671:F687"/>
    <mergeCell ref="B624:C624"/>
    <mergeCell ref="D624:F624"/>
  </mergeCells>
  <pageMargins left="0.23622047244094491" right="0.23622047244094491" top="0.74803149606299213" bottom="0.74803149606299213" header="0.31496062992125984" footer="0.31496062992125984"/>
  <pageSetup paperSize="8" scale="90" fitToHeight="0" orientation="landscape" horizontalDpi="180" verticalDpi="180" r:id="rId1"/>
  <rowBreaks count="3" manualBreakCount="3">
    <brk id="325" max="15" man="1"/>
    <brk id="425" max="47" man="1"/>
    <brk id="620"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view="pageBreakPreview" zoomScale="70" zoomScaleNormal="70" zoomScaleSheetLayoutView="70" workbookViewId="0">
      <selection activeCell="S10" sqref="S10"/>
    </sheetView>
  </sheetViews>
  <sheetFormatPr defaultRowHeight="15" x14ac:dyDescent="0.25"/>
  <cols>
    <col min="1" max="1" width="17.5703125" style="328" customWidth="1"/>
    <col min="2" max="2" width="6.7109375" style="328" customWidth="1"/>
    <col min="3" max="3" width="33.42578125" style="328" customWidth="1"/>
    <col min="4" max="4" width="14.42578125" style="328" customWidth="1"/>
    <col min="5" max="5" width="16" style="329" customWidth="1"/>
    <col min="6" max="8" width="14.42578125" style="328" customWidth="1"/>
    <col min="9" max="9" width="15.7109375" style="328" customWidth="1"/>
    <col min="10" max="12" width="14.42578125" style="328" customWidth="1"/>
    <col min="13" max="13" width="16" style="328" customWidth="1"/>
    <col min="14" max="15" width="14.42578125" style="328" customWidth="1"/>
    <col min="16" max="17" width="12.85546875" style="328" customWidth="1"/>
    <col min="18" max="16384" width="9.140625" style="328"/>
  </cols>
  <sheetData>
    <row r="2" spans="1:15" ht="45.75" customHeight="1" x14ac:dyDescent="0.25">
      <c r="M2" s="330" t="s">
        <v>480</v>
      </c>
      <c r="N2" s="330"/>
      <c r="O2" s="330"/>
    </row>
    <row r="3" spans="1:15" ht="15" customHeight="1" x14ac:dyDescent="0.25">
      <c r="M3" s="331"/>
      <c r="N3" s="330" t="s">
        <v>1</v>
      </c>
      <c r="O3" s="330"/>
    </row>
    <row r="4" spans="1:15" ht="32.25" customHeight="1" x14ac:dyDescent="0.25">
      <c r="A4" s="332" t="s">
        <v>481</v>
      </c>
      <c r="B4" s="332"/>
      <c r="C4" s="332"/>
      <c r="D4" s="332"/>
      <c r="E4" s="332"/>
      <c r="F4" s="332"/>
      <c r="G4" s="332"/>
      <c r="H4" s="332"/>
      <c r="I4" s="332"/>
      <c r="J4" s="332"/>
      <c r="K4" s="332"/>
      <c r="L4" s="332"/>
      <c r="M4" s="332"/>
      <c r="N4" s="332"/>
      <c r="O4" s="332"/>
    </row>
    <row r="5" spans="1:15" ht="25.5" customHeight="1" thickBot="1" x14ac:dyDescent="0.3">
      <c r="O5" s="333"/>
    </row>
    <row r="6" spans="1:15" ht="21.75" customHeight="1" x14ac:dyDescent="0.25">
      <c r="A6" s="334" t="s">
        <v>482</v>
      </c>
      <c r="B6" s="335" t="s">
        <v>483</v>
      </c>
      <c r="C6" s="335" t="s">
        <v>484</v>
      </c>
      <c r="D6" s="335" t="s">
        <v>485</v>
      </c>
      <c r="E6" s="335"/>
      <c r="F6" s="335"/>
      <c r="G6" s="335"/>
      <c r="H6" s="335"/>
      <c r="I6" s="335"/>
      <c r="J6" s="335"/>
      <c r="K6" s="335"/>
      <c r="L6" s="335"/>
      <c r="M6" s="335"/>
      <c r="N6" s="335"/>
      <c r="O6" s="336"/>
    </row>
    <row r="7" spans="1:15" ht="18" customHeight="1" x14ac:dyDescent="0.25">
      <c r="A7" s="337"/>
      <c r="B7" s="338"/>
      <c r="C7" s="338"/>
      <c r="D7" s="339">
        <v>2020</v>
      </c>
      <c r="E7" s="340"/>
      <c r="F7" s="340"/>
      <c r="G7" s="340"/>
      <c r="H7" s="339">
        <f>D7+1</f>
        <v>2021</v>
      </c>
      <c r="I7" s="340"/>
      <c r="J7" s="340"/>
      <c r="K7" s="340"/>
      <c r="L7" s="339">
        <f>H7+1</f>
        <v>2022</v>
      </c>
      <c r="M7" s="340"/>
      <c r="N7" s="340"/>
      <c r="O7" s="340"/>
    </row>
    <row r="8" spans="1:15" ht="90.75" thickBot="1" x14ac:dyDescent="0.3">
      <c r="A8" s="341"/>
      <c r="B8" s="342"/>
      <c r="C8" s="342"/>
      <c r="D8" s="343" t="s">
        <v>486</v>
      </c>
      <c r="E8" s="343" t="s">
        <v>487</v>
      </c>
      <c r="F8" s="343" t="s">
        <v>488</v>
      </c>
      <c r="G8" s="343" t="s">
        <v>489</v>
      </c>
      <c r="H8" s="343" t="s">
        <v>486</v>
      </c>
      <c r="I8" s="343" t="s">
        <v>487</v>
      </c>
      <c r="J8" s="343" t="s">
        <v>488</v>
      </c>
      <c r="K8" s="343" t="s">
        <v>489</v>
      </c>
      <c r="L8" s="343" t="s">
        <v>486</v>
      </c>
      <c r="M8" s="343" t="s">
        <v>487</v>
      </c>
      <c r="N8" s="343" t="s">
        <v>488</v>
      </c>
      <c r="O8" s="344" t="s">
        <v>489</v>
      </c>
    </row>
    <row r="9" spans="1:15" ht="15.75" thickBot="1" x14ac:dyDescent="0.3">
      <c r="A9" s="345">
        <v>1</v>
      </c>
      <c r="B9" s="346">
        <v>2</v>
      </c>
      <c r="C9" s="346">
        <v>3</v>
      </c>
      <c r="D9" s="346">
        <v>4</v>
      </c>
      <c r="E9" s="346">
        <v>5</v>
      </c>
      <c r="F9" s="346">
        <v>6</v>
      </c>
      <c r="G9" s="346">
        <v>7</v>
      </c>
      <c r="H9" s="346">
        <v>8</v>
      </c>
      <c r="I9" s="346">
        <v>9</v>
      </c>
      <c r="J9" s="346">
        <v>10</v>
      </c>
      <c r="K9" s="346">
        <v>11</v>
      </c>
      <c r="L9" s="346">
        <v>12</v>
      </c>
      <c r="M9" s="346">
        <v>13</v>
      </c>
      <c r="N9" s="346">
        <v>14</v>
      </c>
      <c r="O9" s="347">
        <v>15</v>
      </c>
    </row>
    <row r="10" spans="1:15" ht="45" customHeight="1" x14ac:dyDescent="0.25">
      <c r="A10" s="359" t="s">
        <v>490</v>
      </c>
      <c r="B10" s="360" t="s">
        <v>491</v>
      </c>
      <c r="C10" s="361" t="s">
        <v>492</v>
      </c>
      <c r="D10" s="364">
        <v>6723921.1518400162</v>
      </c>
      <c r="E10" s="348">
        <v>850</v>
      </c>
      <c r="F10" s="348">
        <v>29617</v>
      </c>
      <c r="G10" s="364">
        <v>7910.4954727529603</v>
      </c>
      <c r="H10" s="364">
        <v>22017223.0085539</v>
      </c>
      <c r="I10" s="348">
        <v>1853</v>
      </c>
      <c r="J10" s="348">
        <v>64683</v>
      </c>
      <c r="K10" s="364">
        <v>11881.933625771127</v>
      </c>
      <c r="L10" s="364">
        <v>16275163.600174651</v>
      </c>
      <c r="M10" s="348">
        <v>1817</v>
      </c>
      <c r="N10" s="348">
        <v>70348.41</v>
      </c>
      <c r="O10" s="364">
        <v>8957.1621354841227</v>
      </c>
    </row>
    <row r="11" spans="1:15" ht="45" x14ac:dyDescent="0.25">
      <c r="A11" s="362"/>
      <c r="B11" s="2" t="s">
        <v>493</v>
      </c>
      <c r="C11" s="349" t="s">
        <v>494</v>
      </c>
      <c r="D11" s="365" t="s">
        <v>14</v>
      </c>
      <c r="E11" s="351" t="s">
        <v>14</v>
      </c>
      <c r="F11" s="351" t="s">
        <v>14</v>
      </c>
      <c r="G11" s="365" t="s">
        <v>14</v>
      </c>
      <c r="H11" s="365" t="s">
        <v>14</v>
      </c>
      <c r="I11" s="351" t="s">
        <v>14</v>
      </c>
      <c r="J11" s="351" t="s">
        <v>14</v>
      </c>
      <c r="K11" s="365" t="s">
        <v>14</v>
      </c>
      <c r="L11" s="365" t="s">
        <v>14</v>
      </c>
      <c r="M11" s="351" t="s">
        <v>14</v>
      </c>
      <c r="N11" s="351" t="s">
        <v>14</v>
      </c>
      <c r="O11" s="365" t="s">
        <v>14</v>
      </c>
    </row>
    <row r="12" spans="1:15" ht="225" x14ac:dyDescent="0.25">
      <c r="A12" s="362"/>
      <c r="B12" s="2" t="s">
        <v>495</v>
      </c>
      <c r="C12" s="349" t="s">
        <v>496</v>
      </c>
      <c r="D12" s="365">
        <v>1374840.8330695897</v>
      </c>
      <c r="E12" s="352">
        <v>813</v>
      </c>
      <c r="F12" s="352">
        <v>16852</v>
      </c>
      <c r="G12" s="366">
        <v>1691.0711353869492</v>
      </c>
      <c r="H12" s="365">
        <v>2695011.95655454</v>
      </c>
      <c r="I12" s="352">
        <v>1061</v>
      </c>
      <c r="J12" s="352">
        <v>23981.5</v>
      </c>
      <c r="K12" s="366">
        <v>2540.0678195613004</v>
      </c>
      <c r="L12" s="365">
        <v>2500603.2119860426</v>
      </c>
      <c r="M12" s="353">
        <v>1229</v>
      </c>
      <c r="N12" s="353">
        <v>22313.73</v>
      </c>
      <c r="O12" s="366">
        <v>2034.6649405907588</v>
      </c>
    </row>
    <row r="13" spans="1:15" ht="150" x14ac:dyDescent="0.25">
      <c r="A13" s="363"/>
      <c r="B13" s="350" t="s">
        <v>497</v>
      </c>
      <c r="C13" s="349" t="s">
        <v>498</v>
      </c>
      <c r="D13" s="365">
        <v>666287.25834343454</v>
      </c>
      <c r="E13" s="354">
        <v>37</v>
      </c>
      <c r="F13" s="354">
        <v>12765</v>
      </c>
      <c r="G13" s="365">
        <v>18007.763739011745</v>
      </c>
      <c r="H13" s="365">
        <v>703261.05489155883</v>
      </c>
      <c r="I13" s="354">
        <v>26</v>
      </c>
      <c r="J13" s="354">
        <v>12882.6</v>
      </c>
      <c r="K13" s="365">
        <v>27048.502111213802</v>
      </c>
      <c r="L13" s="365">
        <v>2404990.7178393067</v>
      </c>
      <c r="M13" s="351">
        <v>111</v>
      </c>
      <c r="N13" s="351">
        <v>15996.95</v>
      </c>
      <c r="O13" s="365">
        <v>21666.583043597358</v>
      </c>
    </row>
    <row r="14" spans="1:15" x14ac:dyDescent="0.25">
      <c r="L14" s="355"/>
    </row>
    <row r="16" spans="1:15" ht="32.25" customHeight="1" x14ac:dyDescent="0.25">
      <c r="A16" s="356" t="s">
        <v>499</v>
      </c>
      <c r="B16" s="356"/>
      <c r="C16" s="356"/>
      <c r="D16" s="356"/>
      <c r="E16" s="356"/>
      <c r="F16" s="356"/>
      <c r="G16" s="356"/>
      <c r="H16" s="356"/>
      <c r="I16" s="356"/>
      <c r="J16" s="356"/>
      <c r="K16" s="356"/>
      <c r="L16" s="356"/>
      <c r="M16" s="356"/>
      <c r="N16" s="356"/>
      <c r="O16" s="356"/>
    </row>
    <row r="17" spans="1:15" x14ac:dyDescent="0.25">
      <c r="A17" s="357"/>
      <c r="B17" s="357"/>
      <c r="C17" s="357"/>
      <c r="D17" s="357"/>
      <c r="E17" s="357"/>
      <c r="F17" s="357"/>
      <c r="G17" s="357"/>
      <c r="H17" s="357"/>
      <c r="I17" s="357"/>
      <c r="J17" s="357"/>
      <c r="K17" s="357"/>
      <c r="L17" s="357"/>
      <c r="M17" s="357"/>
      <c r="N17" s="357"/>
      <c r="O17" s="357"/>
    </row>
  </sheetData>
  <mergeCells count="12">
    <mergeCell ref="D7:G7"/>
    <mergeCell ref="H7:K7"/>
    <mergeCell ref="L7:O7"/>
    <mergeCell ref="A10:A13"/>
    <mergeCell ref="A16:O16"/>
    <mergeCell ref="A4:O4"/>
    <mergeCell ref="A6:A8"/>
    <mergeCell ref="B6:B8"/>
    <mergeCell ref="C6:C8"/>
    <mergeCell ref="D6:O6"/>
    <mergeCell ref="M2:O2"/>
    <mergeCell ref="N3:O3"/>
  </mergeCells>
  <pageMargins left="0.70866141732283472" right="0.70866141732283472" top="0.74803149606299213" bottom="0.74803149606299213" header="0.31496062992125984" footer="0.31496062992125984"/>
  <pageSetup paperSize="9" scale="55"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5"/>
  <sheetViews>
    <sheetView view="pageBreakPreview" zoomScale="80" zoomScaleNormal="80" zoomScaleSheetLayoutView="80" workbookViewId="0">
      <selection activeCell="M15" sqref="M15"/>
    </sheetView>
  </sheetViews>
  <sheetFormatPr defaultRowHeight="15" outlineLevelRow="1" x14ac:dyDescent="0.25"/>
  <cols>
    <col min="1" max="1" width="10.140625" style="328" customWidth="1"/>
    <col min="2" max="2" width="8.140625" style="328" customWidth="1"/>
    <col min="3" max="3" width="41.140625" style="328" customWidth="1"/>
    <col min="4" max="6" width="15.28515625" style="328" customWidth="1"/>
    <col min="7" max="7" width="11.5703125" style="328" customWidth="1"/>
    <col min="8" max="8" width="14.42578125" style="328" customWidth="1"/>
    <col min="9" max="9" width="9.140625" style="328"/>
    <col min="10" max="21" width="12.85546875" style="328" customWidth="1"/>
    <col min="22" max="16384" width="9.140625" style="328"/>
  </cols>
  <sheetData>
    <row r="1" spans="2:8" x14ac:dyDescent="0.25">
      <c r="F1" s="367"/>
    </row>
    <row r="2" spans="2:8" ht="49.5" customHeight="1" x14ac:dyDescent="0.25">
      <c r="E2" s="330" t="s">
        <v>501</v>
      </c>
      <c r="F2" s="330"/>
    </row>
    <row r="3" spans="2:8" ht="15" customHeight="1" x14ac:dyDescent="0.25">
      <c r="E3" s="330" t="s">
        <v>1</v>
      </c>
      <c r="F3" s="330"/>
    </row>
    <row r="4" spans="2:8" ht="72.75" customHeight="1" x14ac:dyDescent="0.25">
      <c r="B4" s="332" t="s">
        <v>502</v>
      </c>
      <c r="C4" s="332"/>
      <c r="D4" s="332"/>
      <c r="E4" s="332"/>
      <c r="F4" s="332"/>
    </row>
    <row r="5" spans="2:8" ht="17.25" customHeight="1" thickBot="1" x14ac:dyDescent="0.3">
      <c r="F5" s="328" t="s">
        <v>503</v>
      </c>
    </row>
    <row r="6" spans="2:8" ht="51.75" customHeight="1" x14ac:dyDescent="0.25">
      <c r="B6" s="368" t="s">
        <v>483</v>
      </c>
      <c r="C6" s="369" t="s">
        <v>504</v>
      </c>
      <c r="D6" s="380" t="s">
        <v>505</v>
      </c>
      <c r="E6" s="380" t="s">
        <v>506</v>
      </c>
      <c r="F6" s="380" t="s">
        <v>507</v>
      </c>
    </row>
    <row r="7" spans="2:8" x14ac:dyDescent="0.25">
      <c r="B7" s="370">
        <v>1</v>
      </c>
      <c r="C7" s="371">
        <v>2</v>
      </c>
      <c r="D7" s="381">
        <v>3</v>
      </c>
      <c r="E7" s="381">
        <v>4</v>
      </c>
      <c r="F7" s="381">
        <v>5</v>
      </c>
    </row>
    <row r="8" spans="2:8" ht="30" x14ac:dyDescent="0.25">
      <c r="B8" s="372" t="s">
        <v>491</v>
      </c>
      <c r="C8" s="373" t="s">
        <v>500</v>
      </c>
      <c r="D8" s="382">
        <f t="shared" ref="D8:F8" si="0">D9+D10+D11+D12+D13+D27</f>
        <v>21180.757530000003</v>
      </c>
      <c r="E8" s="382">
        <f t="shared" si="0"/>
        <v>25415.496019999999</v>
      </c>
      <c r="F8" s="382">
        <f t="shared" si="0"/>
        <v>22030.520329999999</v>
      </c>
      <c r="H8" s="358"/>
    </row>
    <row r="9" spans="2:8" x14ac:dyDescent="0.25">
      <c r="B9" s="372" t="s">
        <v>508</v>
      </c>
      <c r="C9" s="373" t="s">
        <v>509</v>
      </c>
      <c r="D9" s="383">
        <v>59.446020000000004</v>
      </c>
      <c r="E9" s="383">
        <v>1314.63167</v>
      </c>
      <c r="F9" s="383">
        <v>210.95775</v>
      </c>
    </row>
    <row r="10" spans="2:8" x14ac:dyDescent="0.25">
      <c r="B10" s="372" t="s">
        <v>510</v>
      </c>
      <c r="C10" s="373" t="s">
        <v>511</v>
      </c>
      <c r="D10" s="383">
        <v>16.7623</v>
      </c>
      <c r="E10" s="383">
        <v>11.089320000000001</v>
      </c>
      <c r="F10" s="383">
        <v>21.7956</v>
      </c>
    </row>
    <row r="11" spans="2:8" x14ac:dyDescent="0.25">
      <c r="B11" s="372" t="s">
        <v>512</v>
      </c>
      <c r="C11" s="373" t="s">
        <v>513</v>
      </c>
      <c r="D11" s="383">
        <v>13430.789870000001</v>
      </c>
      <c r="E11" s="383">
        <v>12639.00627</v>
      </c>
      <c r="F11" s="383">
        <v>13095.40833</v>
      </c>
    </row>
    <row r="12" spans="2:8" x14ac:dyDescent="0.25">
      <c r="B12" s="372" t="s">
        <v>514</v>
      </c>
      <c r="C12" s="373" t="s">
        <v>515</v>
      </c>
      <c r="D12" s="383">
        <v>4023.2003399999999</v>
      </c>
      <c r="E12" s="383">
        <v>3817.8137999999999</v>
      </c>
      <c r="F12" s="383">
        <v>3881.7590799999998</v>
      </c>
    </row>
    <row r="13" spans="2:8" x14ac:dyDescent="0.25">
      <c r="B13" s="372" t="s">
        <v>516</v>
      </c>
      <c r="C13" s="373" t="s">
        <v>517</v>
      </c>
      <c r="D13" s="382">
        <f t="shared" ref="D13:E13" si="1">D14+D15+D16</f>
        <v>1385.3727099999996</v>
      </c>
      <c r="E13" s="382">
        <f t="shared" si="1"/>
        <v>1817.7439400000001</v>
      </c>
      <c r="F13" s="382">
        <f>F14+F15+F16</f>
        <v>1748.7212199999999</v>
      </c>
    </row>
    <row r="14" spans="2:8" ht="30" x14ac:dyDescent="0.25">
      <c r="B14" s="372" t="s">
        <v>518</v>
      </c>
      <c r="C14" s="374" t="s">
        <v>519</v>
      </c>
      <c r="D14" s="383">
        <v>643.35002999999995</v>
      </c>
      <c r="E14" s="383">
        <v>40.280920000000002</v>
      </c>
      <c r="F14" s="383">
        <v>203.45074</v>
      </c>
    </row>
    <row r="15" spans="2:8" ht="45" x14ac:dyDescent="0.25">
      <c r="B15" s="372" t="s">
        <v>520</v>
      </c>
      <c r="C15" s="374" t="s">
        <v>521</v>
      </c>
      <c r="D15" s="383">
        <v>2.5447199999999999</v>
      </c>
      <c r="E15" s="383">
        <v>0.34852</v>
      </c>
      <c r="F15" s="383">
        <v>0.77085000000000004</v>
      </c>
    </row>
    <row r="16" spans="2:8" ht="30" x14ac:dyDescent="0.25">
      <c r="B16" s="372" t="s">
        <v>522</v>
      </c>
      <c r="C16" s="374" t="s">
        <v>523</v>
      </c>
      <c r="D16" s="382">
        <f t="shared" ref="D16:E16" si="2">D17+D18+D19+D20+D21</f>
        <v>739.47795999999971</v>
      </c>
      <c r="E16" s="382">
        <f t="shared" si="2"/>
        <v>1777.1145000000001</v>
      </c>
      <c r="F16" s="382">
        <f>F17+F18+F19+F20+F21</f>
        <v>1544.49963</v>
      </c>
    </row>
    <row r="17" spans="2:7" x14ac:dyDescent="0.25">
      <c r="B17" s="372" t="s">
        <v>524</v>
      </c>
      <c r="C17" s="373" t="s">
        <v>525</v>
      </c>
      <c r="D17" s="384">
        <v>19.607379999999999</v>
      </c>
      <c r="E17" s="384">
        <v>24.446020000000001</v>
      </c>
      <c r="F17" s="384">
        <v>16.882070000000002</v>
      </c>
    </row>
    <row r="18" spans="2:7" ht="30" x14ac:dyDescent="0.25">
      <c r="B18" s="372" t="s">
        <v>526</v>
      </c>
      <c r="C18" s="373" t="s">
        <v>527</v>
      </c>
      <c r="D18" s="385">
        <v>18.551829999999999</v>
      </c>
      <c r="E18" s="384">
        <v>130.07321999999999</v>
      </c>
      <c r="F18" s="384">
        <v>109.19172999999999</v>
      </c>
    </row>
    <row r="19" spans="2:7" ht="45" x14ac:dyDescent="0.25">
      <c r="B19" s="372" t="s">
        <v>528</v>
      </c>
      <c r="C19" s="373" t="s">
        <v>529</v>
      </c>
      <c r="D19" s="383">
        <v>79.623660000000001</v>
      </c>
      <c r="E19" s="383">
        <v>147.28092000000004</v>
      </c>
      <c r="F19" s="383">
        <v>105.24999</v>
      </c>
    </row>
    <row r="20" spans="2:7" x14ac:dyDescent="0.25">
      <c r="B20" s="372" t="s">
        <v>530</v>
      </c>
      <c r="C20" s="373" t="s">
        <v>531</v>
      </c>
      <c r="D20" s="384">
        <v>459.02186999999998</v>
      </c>
      <c r="E20" s="384">
        <v>1083.8044500000001</v>
      </c>
      <c r="F20" s="384">
        <v>947.15719999999999</v>
      </c>
    </row>
    <row r="21" spans="2:7" ht="30" x14ac:dyDescent="0.25">
      <c r="B21" s="372" t="s">
        <v>559</v>
      </c>
      <c r="C21" s="373" t="s">
        <v>532</v>
      </c>
      <c r="D21" s="384">
        <v>162.6732199999997</v>
      </c>
      <c r="E21" s="384">
        <f>SUM(E22:E26)</f>
        <v>391.50988999999998</v>
      </c>
      <c r="F21" s="384">
        <f>SUM(F22:F26)</f>
        <v>366.01864</v>
      </c>
    </row>
    <row r="22" spans="2:7" ht="30" hidden="1" outlineLevel="1" x14ac:dyDescent="0.25">
      <c r="B22" s="375"/>
      <c r="C22" s="373" t="s">
        <v>533</v>
      </c>
      <c r="D22" s="384">
        <v>0</v>
      </c>
      <c r="E22" s="384">
        <v>102.18155999999999</v>
      </c>
      <c r="F22" s="384">
        <v>99.12903</v>
      </c>
    </row>
    <row r="23" spans="2:7" hidden="1" outlineLevel="1" x14ac:dyDescent="0.25">
      <c r="B23" s="375"/>
      <c r="C23" s="373" t="s">
        <v>534</v>
      </c>
      <c r="D23" s="384">
        <v>27.57019</v>
      </c>
      <c r="E23" s="384">
        <v>174.87124</v>
      </c>
      <c r="F23" s="384">
        <v>175.73151999999999</v>
      </c>
    </row>
    <row r="24" spans="2:7" ht="30" hidden="1" outlineLevel="1" x14ac:dyDescent="0.25">
      <c r="B24" s="375"/>
      <c r="C24" s="373" t="s">
        <v>535</v>
      </c>
      <c r="D24" s="384">
        <v>13.41104</v>
      </c>
      <c r="E24" s="384">
        <v>53.140900000000002</v>
      </c>
      <c r="F24" s="384">
        <v>29.372</v>
      </c>
    </row>
    <row r="25" spans="2:7" hidden="1" outlineLevel="1" x14ac:dyDescent="0.25">
      <c r="B25" s="375"/>
      <c r="C25" s="373" t="s">
        <v>536</v>
      </c>
      <c r="D25" s="384">
        <v>32.34722</v>
      </c>
      <c r="E25" s="384">
        <v>35.76643</v>
      </c>
      <c r="F25" s="384">
        <v>38.481470000000002</v>
      </c>
    </row>
    <row r="26" spans="2:7" hidden="1" outlineLevel="1" x14ac:dyDescent="0.25">
      <c r="B26" s="375"/>
      <c r="C26" s="373" t="s">
        <v>537</v>
      </c>
      <c r="D26" s="384">
        <v>89.344769999999698</v>
      </c>
      <c r="E26" s="384">
        <v>25.549759999999999</v>
      </c>
      <c r="F26" s="384">
        <v>23.30462</v>
      </c>
    </row>
    <row r="27" spans="2:7" collapsed="1" x14ac:dyDescent="0.25">
      <c r="B27" s="372" t="s">
        <v>538</v>
      </c>
      <c r="C27" s="373" t="s">
        <v>539</v>
      </c>
      <c r="D27" s="382">
        <f t="shared" ref="D27:F27" si="3">D28+D29+D30+D43</f>
        <v>2265.1862900000001</v>
      </c>
      <c r="E27" s="382">
        <f t="shared" si="3"/>
        <v>5815.2110199999997</v>
      </c>
      <c r="F27" s="382">
        <f t="shared" si="3"/>
        <v>3071.87835</v>
      </c>
      <c r="G27" s="358"/>
    </row>
    <row r="28" spans="2:7" x14ac:dyDescent="0.25">
      <c r="B28" s="372" t="s">
        <v>540</v>
      </c>
      <c r="C28" s="374" t="s">
        <v>541</v>
      </c>
      <c r="D28" s="384">
        <v>0.69040000000000001</v>
      </c>
      <c r="E28" s="384">
        <v>0.91727000000000003</v>
      </c>
      <c r="F28" s="384">
        <v>0.42248000000000002</v>
      </c>
    </row>
    <row r="29" spans="2:7" x14ac:dyDescent="0.25">
      <c r="B29" s="372" t="s">
        <v>542</v>
      </c>
      <c r="C29" s="374" t="s">
        <v>543</v>
      </c>
      <c r="D29" s="384">
        <v>0</v>
      </c>
      <c r="E29" s="384">
        <v>0</v>
      </c>
      <c r="F29" s="384">
        <v>0</v>
      </c>
    </row>
    <row r="30" spans="2:7" x14ac:dyDescent="0.25">
      <c r="B30" s="372" t="s">
        <v>560</v>
      </c>
      <c r="C30" s="374" t="s">
        <v>544</v>
      </c>
      <c r="D30" s="384">
        <f>SUM(D31:D42)</f>
        <v>1944.46912</v>
      </c>
      <c r="E30" s="384">
        <f>SUM(E31:E42)</f>
        <v>5525.3505100000002</v>
      </c>
      <c r="F30" s="384">
        <f t="shared" ref="F30" si="4">SUM(F31:F42)</f>
        <v>3017.1284499999997</v>
      </c>
    </row>
    <row r="31" spans="2:7" ht="30" hidden="1" outlineLevel="1" x14ac:dyDescent="0.25">
      <c r="B31" s="376"/>
      <c r="C31" s="377" t="s">
        <v>545</v>
      </c>
      <c r="D31" s="386">
        <v>330.35518999999999</v>
      </c>
      <c r="E31" s="386">
        <v>288.42734000000002</v>
      </c>
      <c r="F31" s="386">
        <v>424.34444999999999</v>
      </c>
    </row>
    <row r="32" spans="2:7" hidden="1" outlineLevel="1" x14ac:dyDescent="0.25">
      <c r="B32" s="376"/>
      <c r="C32" s="377" t="s">
        <v>546</v>
      </c>
      <c r="D32" s="386">
        <v>168.30240000000001</v>
      </c>
      <c r="E32" s="386">
        <v>141.26371</v>
      </c>
      <c r="F32" s="386">
        <v>150.63014999999999</v>
      </c>
    </row>
    <row r="33" spans="2:6" hidden="1" outlineLevel="1" x14ac:dyDescent="0.25">
      <c r="B33" s="376"/>
      <c r="C33" s="377" t="s">
        <v>547</v>
      </c>
      <c r="D33" s="386">
        <v>63.221800000000002</v>
      </c>
      <c r="E33" s="386">
        <v>28.13391</v>
      </c>
      <c r="F33" s="386">
        <v>2.8800000000000002E-3</v>
      </c>
    </row>
    <row r="34" spans="2:6" hidden="1" outlineLevel="1" x14ac:dyDescent="0.25">
      <c r="B34" s="376"/>
      <c r="C34" s="377" t="s">
        <v>548</v>
      </c>
      <c r="D34" s="386">
        <v>1.63703</v>
      </c>
      <c r="E34" s="386">
        <v>0.10933</v>
      </c>
      <c r="F34" s="386">
        <v>3.4493900000000002</v>
      </c>
    </row>
    <row r="35" spans="2:6" ht="30" hidden="1" outlineLevel="1" x14ac:dyDescent="0.25">
      <c r="B35" s="376"/>
      <c r="C35" s="377" t="s">
        <v>549</v>
      </c>
      <c r="D35" s="386">
        <v>84.816209999999998</v>
      </c>
      <c r="E35" s="386">
        <v>87.994259999999997</v>
      </c>
      <c r="F35" s="386">
        <v>63.93777</v>
      </c>
    </row>
    <row r="36" spans="2:6" ht="30" hidden="1" outlineLevel="1" x14ac:dyDescent="0.25">
      <c r="B36" s="376"/>
      <c r="C36" s="377" t="s">
        <v>550</v>
      </c>
      <c r="D36" s="386">
        <v>-1.2999999999999999E-4</v>
      </c>
      <c r="E36" s="386">
        <v>73.65558</v>
      </c>
      <c r="F36" s="386">
        <v>1.5128299999999999</v>
      </c>
    </row>
    <row r="37" spans="2:6" ht="30" hidden="1" outlineLevel="1" x14ac:dyDescent="0.25">
      <c r="B37" s="376"/>
      <c r="C37" s="377" t="s">
        <v>551</v>
      </c>
      <c r="D37" s="386">
        <v>0</v>
      </c>
      <c r="E37" s="386">
        <v>0.17738000000000001</v>
      </c>
      <c r="F37" s="386">
        <v>0.18279000000000001</v>
      </c>
    </row>
    <row r="38" spans="2:6" hidden="1" outlineLevel="1" x14ac:dyDescent="0.25">
      <c r="B38" s="376"/>
      <c r="C38" s="377" t="s">
        <v>552</v>
      </c>
      <c r="D38" s="386">
        <v>0.48054999999999998</v>
      </c>
      <c r="E38" s="386">
        <v>3479.6098099999999</v>
      </c>
      <c r="F38" s="386">
        <v>2317.7958199999998</v>
      </c>
    </row>
    <row r="39" spans="2:6" ht="30" hidden="1" outlineLevel="1" x14ac:dyDescent="0.25">
      <c r="B39" s="376"/>
      <c r="C39" s="377" t="s">
        <v>553</v>
      </c>
      <c r="D39" s="386">
        <v>0</v>
      </c>
      <c r="E39" s="386">
        <v>3.8059999999999997E-2</v>
      </c>
      <c r="F39" s="386">
        <v>0</v>
      </c>
    </row>
    <row r="40" spans="2:6" hidden="1" outlineLevel="1" x14ac:dyDescent="0.25">
      <c r="B40" s="376"/>
      <c r="C40" s="377" t="s">
        <v>554</v>
      </c>
      <c r="D40" s="386">
        <v>0.22933000000000001</v>
      </c>
      <c r="E40" s="386">
        <v>0.22497</v>
      </c>
      <c r="F40" s="386">
        <v>0</v>
      </c>
    </row>
    <row r="41" spans="2:6" ht="30" hidden="1" outlineLevel="1" x14ac:dyDescent="0.25">
      <c r="B41" s="376"/>
      <c r="C41" s="377" t="s">
        <v>555</v>
      </c>
      <c r="D41" s="386">
        <v>-4.8000000000000001E-4</v>
      </c>
      <c r="E41" s="386">
        <v>43.416879999999999</v>
      </c>
      <c r="F41" s="386">
        <v>0</v>
      </c>
    </row>
    <row r="42" spans="2:6" hidden="1" outlineLevel="1" x14ac:dyDescent="0.25">
      <c r="B42" s="376"/>
      <c r="C42" s="377" t="s">
        <v>556</v>
      </c>
      <c r="D42" s="386">
        <v>1295.42722</v>
      </c>
      <c r="E42" s="386">
        <v>1382.29928</v>
      </c>
      <c r="F42" s="386">
        <v>55.272370000000002</v>
      </c>
    </row>
    <row r="43" spans="2:6" ht="30.75" collapsed="1" thickBot="1" x14ac:dyDescent="0.3">
      <c r="B43" s="378" t="s">
        <v>557</v>
      </c>
      <c r="C43" s="379" t="s">
        <v>558</v>
      </c>
      <c r="D43" s="387">
        <v>320.02677</v>
      </c>
      <c r="E43" s="387">
        <v>288.94324</v>
      </c>
      <c r="F43" s="387">
        <v>54.327419999999996</v>
      </c>
    </row>
    <row r="45" spans="2:6" ht="14.25" customHeight="1" x14ac:dyDescent="0.25"/>
  </sheetData>
  <mergeCells count="3">
    <mergeCell ref="E2:F2"/>
    <mergeCell ref="E3:F3"/>
    <mergeCell ref="B4:F4"/>
  </mergeCells>
  <pageMargins left="0.70866141732283472" right="0.70866141732283472" top="0.74803149606299213" bottom="0.74803149606299213" header="0.31496062992125984" footer="0.31496062992125984"/>
  <pageSetup paperSize="9" scale="71"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Приложение 1 </vt:lpstr>
      <vt:lpstr>Приложение 2</vt:lpstr>
      <vt:lpstr>Приложение 3</vt:lpstr>
      <vt:lpstr>'Приложение 1 '!Заголовки_для_печати</vt:lpstr>
      <vt:lpstr>'Приложение 1 '!Область_печати</vt:lpstr>
      <vt:lpstr>'Приложение 2'!Область_печати</vt:lpstr>
      <vt:lpstr>'Приложение 3'!Область_печати</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Коротченкова Анастасия Владимировна</dc:creator>
  <cp:lastModifiedBy>Текучёва Ольга Сергеевна</cp:lastModifiedBy>
  <cp:lastPrinted>2023-08-28T11:20:20Z</cp:lastPrinted>
  <dcterms:created xsi:type="dcterms:W3CDTF">2023-05-04T13:53:54Z</dcterms:created>
  <dcterms:modified xsi:type="dcterms:W3CDTF">2023-09-18T05:34:27Z</dcterms:modified>
</cp:coreProperties>
</file>